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activeTab="4"/>
  </bookViews>
  <sheets>
    <sheet name="欧洲" sheetId="100" r:id="rId1"/>
    <sheet name="地中海" sheetId="99" r:id="rId2"/>
    <sheet name="美加" sheetId="116" r:id="rId3"/>
    <sheet name="日本、台湾" sheetId="94" r:id="rId4"/>
    <sheet name="东南亚" sheetId="95" r:id="rId5"/>
    <sheet name="亚太" sheetId="97" r:id="rId6"/>
    <sheet name="拉非" sheetId="96" r:id="rId7"/>
  </sheets>
  <definedNames>
    <definedName name="_xlnm._FilterDatabase" localSheetId="6" hidden="1">拉非!$A$161:$M$165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<sst xmlns="http://schemas.openxmlformats.org/spreadsheetml/2006/main" count="3787" uniqueCount="1405">
  <si>
    <t>中远海集运上海欧洲线2025年4月上海港开航班轮船期表</t>
  </si>
  <si>
    <t>COSCO SHIPPING LINES ASIA--EUROPE EXPRESS SERVICE-Loop1 (AEU1)</t>
  </si>
  <si>
    <t>船    名</t>
  </si>
  <si>
    <t>OP</t>
  </si>
  <si>
    <t>提单航次</t>
  </si>
  <si>
    <t>IRIS4 CODE</t>
  </si>
  <si>
    <t>周二</t>
  </si>
  <si>
    <t>上海海关申报航次</t>
  </si>
  <si>
    <t>WEEK</t>
  </si>
  <si>
    <t>LTD</t>
  </si>
  <si>
    <t>开航</t>
  </si>
  <si>
    <t>FXT40</t>
  </si>
  <si>
    <t>ZEE43</t>
  </si>
  <si>
    <t>GDK47</t>
  </si>
  <si>
    <t>WLH53</t>
  </si>
  <si>
    <t>ENS&amp;VGM</t>
  </si>
  <si>
    <t xml:space="preserve"> OOG LIST</t>
  </si>
  <si>
    <t>CBF</t>
  </si>
  <si>
    <t>挂靠码头</t>
  </si>
  <si>
    <t>OOCL TURKIYE</t>
  </si>
  <si>
    <t>OOCL</t>
  </si>
  <si>
    <t>007W</t>
  </si>
  <si>
    <t>MMY 007W</t>
  </si>
  <si>
    <t>WK14</t>
  </si>
  <si>
    <t>洋山一</t>
  </si>
  <si>
    <t>OOCL GDYNIA</t>
  </si>
  <si>
    <t>006W</t>
  </si>
  <si>
    <t>MHO 006W</t>
  </si>
  <si>
    <t>WK15</t>
  </si>
  <si>
    <t>OOCL SWEDEN</t>
  </si>
  <si>
    <t>COS</t>
  </si>
  <si>
    <t>004W</t>
  </si>
  <si>
    <t>MSY 004W</t>
  </si>
  <si>
    <t>WK16</t>
  </si>
  <si>
    <t>OOCL PORTUGAL</t>
  </si>
  <si>
    <t>003W</t>
  </si>
  <si>
    <t>MTA 003W</t>
  </si>
  <si>
    <t>WK17</t>
  </si>
  <si>
    <t>主要优势FXT、ZEE,ANT,GDK、WLH港口货物。</t>
  </si>
  <si>
    <t xml:space="preserve"> 
</t>
  </si>
  <si>
    <t xml:space="preserve">COSCO SHIPPING LINES ASIA--EUROPE EXPRESS SERVICE-Loop2 (AEU2) </t>
  </si>
  <si>
    <t>周六</t>
  </si>
  <si>
    <t>TNG34</t>
  </si>
  <si>
    <t>DKK39</t>
  </si>
  <si>
    <t>SOU42</t>
  </si>
  <si>
    <t>LEH51</t>
  </si>
  <si>
    <t>OOG LIST</t>
  </si>
  <si>
    <t>CMA CGM BOUGAINVILLE</t>
  </si>
  <si>
    <t>CMA</t>
  </si>
  <si>
    <t>0FLRZW1MA</t>
  </si>
  <si>
    <t>Q9Y 040W</t>
  </si>
  <si>
    <t>0FLRZW</t>
  </si>
  <si>
    <t>/</t>
  </si>
  <si>
    <t>APL TEMASEK</t>
  </si>
  <si>
    <t>1FL02W1MA</t>
  </si>
  <si>
    <t>NN1 041W</t>
  </si>
  <si>
    <t>1FL02W</t>
  </si>
  <si>
    <t>CMA CGM KERGUELEN</t>
  </si>
  <si>
    <t>1FL04W1MA</t>
  </si>
  <si>
    <t>Q4H 041W</t>
  </si>
  <si>
    <t>1FL04W</t>
  </si>
  <si>
    <t>CMA CGM ARGENTINA</t>
  </si>
  <si>
    <t>1FL06W1MA</t>
  </si>
  <si>
    <t>NKL 026W</t>
  </si>
  <si>
    <t>1FL06W</t>
  </si>
  <si>
    <t xml:space="preserve">COSCO SHIPPING LINES ASIA--EUROPE EXPRESS SERVICE-Loop3 (AEU3) </t>
  </si>
  <si>
    <t>周日</t>
  </si>
  <si>
    <t>RTM34</t>
  </si>
  <si>
    <t>HAM39</t>
  </si>
  <si>
    <t>ANT43</t>
  </si>
  <si>
    <t>OOCL VALENCIA</t>
  </si>
  <si>
    <t>005W</t>
  </si>
  <si>
    <t>TPJ 005W</t>
  </si>
  <si>
    <t>COSCO SHIPPING ARIES</t>
  </si>
  <si>
    <t>033W</t>
  </si>
  <si>
    <t>CNE 033W</t>
  </si>
  <si>
    <t>COSCO SHIPPING GEMINI</t>
  </si>
  <si>
    <t>032W</t>
  </si>
  <si>
    <t>CSA 032W</t>
  </si>
  <si>
    <t>COSCO SHIPPING LEO</t>
  </si>
  <si>
    <t>CNF 032W</t>
  </si>
  <si>
    <t xml:space="preserve">COSCO SHIPPING LINES ASIA--EUROPE EXPRESS SERVICE-Loop5 (AEU5) </t>
  </si>
  <si>
    <t>周一</t>
  </si>
  <si>
    <t>RTM37</t>
  </si>
  <si>
    <t>FXT41</t>
  </si>
  <si>
    <t>HAM45</t>
  </si>
  <si>
    <t>EVER GIVEN</t>
  </si>
  <si>
    <t>EMC</t>
  </si>
  <si>
    <t>1343-024W</t>
  </si>
  <si>
    <t>SB9 024W</t>
  </si>
  <si>
    <t>1343024W</t>
  </si>
  <si>
    <t>EVER ART</t>
  </si>
  <si>
    <t>1344-011W</t>
  </si>
  <si>
    <t>MCE 012W</t>
  </si>
  <si>
    <t>1344011W</t>
  </si>
  <si>
    <t>EVER ARIA</t>
  </si>
  <si>
    <t>1345-011W</t>
  </si>
  <si>
    <t>MHC 010W</t>
  </si>
  <si>
    <t>1345011W</t>
  </si>
  <si>
    <t>EVER ARM</t>
  </si>
  <si>
    <t>1346-012W</t>
  </si>
  <si>
    <t>M87 012W</t>
  </si>
  <si>
    <t>1346012W</t>
  </si>
  <si>
    <r>
      <rPr>
        <sz val="11"/>
        <rFont val="Calibri"/>
        <charset val="134"/>
      </rPr>
      <t>备注：</t>
    </r>
    <r>
      <rPr>
        <b/>
        <sz val="10"/>
        <color rgb="FFFF0000"/>
        <rFont val="宋体"/>
        <charset val="134"/>
      </rPr>
      <t>RTM快航，主要接载RTM/HAM港口货物</t>
    </r>
  </si>
  <si>
    <t xml:space="preserve">COSCO SHIPPING LINES ASIA--EUROPE EXPRESS SERVICE-Loop6 (AEU6) </t>
  </si>
  <si>
    <t>IRIS2 CODE</t>
  </si>
  <si>
    <t>LEH40</t>
  </si>
  <si>
    <t>RTM44</t>
  </si>
  <si>
    <t>HAM47</t>
  </si>
  <si>
    <t>ANT52</t>
  </si>
  <si>
    <t>TNG57</t>
  </si>
  <si>
    <t>CMA CGM LOUVRE</t>
  </si>
  <si>
    <t>0FMJCW1MA</t>
  </si>
  <si>
    <t>NXV 017W</t>
  </si>
  <si>
    <t>0FMJCW</t>
  </si>
  <si>
    <t>WK13</t>
  </si>
  <si>
    <t>CMA CGM TROCADERO</t>
  </si>
  <si>
    <t>0FMJEW1MA</t>
  </si>
  <si>
    <t>RXJ 015W</t>
  </si>
  <si>
    <t>0FMJEW</t>
  </si>
  <si>
    <t>CMA CGM SEINE</t>
  </si>
  <si>
    <t>0FMJGW1MA</t>
  </si>
  <si>
    <t>D1D 001W</t>
  </si>
  <si>
    <t>0FMJGW</t>
  </si>
  <si>
    <t>CMA CGM RIVOLI</t>
  </si>
  <si>
    <t>0FMJIW1MA</t>
  </si>
  <si>
    <t>NYP 016W</t>
  </si>
  <si>
    <t>0FMJIW</t>
  </si>
  <si>
    <t xml:space="preserve">COSCO SHIPPING LINES ASIA--EUROPE EXPRESS SERVICE-Loop7 (AEU7) </t>
  </si>
  <si>
    <t>RTM40</t>
  </si>
  <si>
    <t>HAM44</t>
  </si>
  <si>
    <t>ZEE48</t>
  </si>
  <si>
    <t>FXT50</t>
  </si>
  <si>
    <t>COSCO JAPAN</t>
  </si>
  <si>
    <t xml:space="preserve">COS </t>
  </si>
  <si>
    <t>451W</t>
  </si>
  <si>
    <t>T91 451W</t>
  </si>
  <si>
    <t>COSCO SHIPPING ALPS</t>
  </si>
  <si>
    <t>044W</t>
  </si>
  <si>
    <t>CJC 044W</t>
  </si>
  <si>
    <t>COSCO PORTUGAL</t>
  </si>
  <si>
    <t>075W</t>
  </si>
  <si>
    <t>CCT 075W</t>
  </si>
  <si>
    <t>BLANK VOYAGE</t>
  </si>
  <si>
    <t xml:space="preserve">COSCO SHIPPING LINES ASIA--EUROPE EXPRESS SERVICE-Loop9 (AEU9) </t>
  </si>
  <si>
    <t>周四</t>
  </si>
  <si>
    <t>ANT42</t>
  </si>
  <si>
    <t>HAM46</t>
  </si>
  <si>
    <t>RTM49</t>
  </si>
  <si>
    <t>EVER MASS</t>
  </si>
  <si>
    <t>0756-004W</t>
  </si>
  <si>
    <t>MYB 004W</t>
  </si>
  <si>
    <t>0756004W</t>
  </si>
  <si>
    <t>EVER MUSE</t>
  </si>
  <si>
    <t>0757-002W</t>
  </si>
  <si>
    <t>DBO 002W</t>
  </si>
  <si>
    <t>0757002W</t>
  </si>
  <si>
    <r>
      <rPr>
        <b/>
        <sz val="10"/>
        <rFont val="宋体"/>
        <charset val="134"/>
      </rPr>
      <t>备注：</t>
    </r>
    <r>
      <rPr>
        <b/>
        <sz val="10"/>
        <color rgb="FFFF0000"/>
        <rFont val="宋体"/>
        <charset val="134"/>
      </rPr>
      <t>主要优势ANT/HAM</t>
    </r>
  </si>
  <si>
    <t>说明：</t>
  </si>
  <si>
    <t xml:space="preserve">1、各航线24小时申报截止时间以上海集运网站公布为准，具体请参链接http://www.cosfresh.com/html/E-commerce.html如遇船期调整，会及时更新截止时间。 </t>
  </si>
  <si>
    <t>2、进箱日和截港日的查询以各挂靠码头公布信息为准，具体请参如下链接：</t>
  </si>
  <si>
    <t xml:space="preserve">  码头相关链接：http://www.hb56.com</t>
  </si>
  <si>
    <t>3、我司自有船截关时间为船靠前6小时。</t>
  </si>
  <si>
    <t>4、船期若有调整，以最新通知为准。</t>
  </si>
  <si>
    <t xml:space="preserve">5、如有任何异议和不明之处，请联系客服欧地科。 </t>
  </si>
  <si>
    <t>以上基本港可接转覆盖的地区为:</t>
  </si>
  <si>
    <t>&gt;HAMBURG(HAM): 德国/丹麦/瑞典/挪威/芬兰/俄罗斯/奥地利/捷克/匈牙利</t>
  </si>
  <si>
    <t>&gt;ROTTERDAM(RTM): 荷兰/德国/爱尔兰/葡萄牙/西班牙/冰岛/瑞士/英国/拉脱维亚/立陶宛/爱沙尼亚/丹麦/瑞典/挪威/芬兰/波兰/俄罗斯　　</t>
  </si>
  <si>
    <t>&gt;FELIXSTOWE(FXT): 英国（英格兰/苏格兰)</t>
  </si>
  <si>
    <t>&gt;ANTWERP(ANR): 比利时</t>
  </si>
  <si>
    <t>&gt;LE HARVE(LEH): 法国</t>
  </si>
  <si>
    <t>&gt;DUNKIRK(DKK): 法国</t>
  </si>
  <si>
    <t>&gt;ALGECIRAS(ALG):葡萄牙/西班牙</t>
  </si>
  <si>
    <t>PIRAEUS(PIR)/THESSALONIKI:希腊/土耳其（HAYDARPASA/IZMIR/GEBZE/MERSIN）/意大利（VINICE/ANCONA/NAPLES/VARNA）/克罗地亚（RIJEKA）/俄罗斯（NOVOROSSIYSK）/叙利亚（LATTAKIA）</t>
  </si>
  <si>
    <t>&gt;SOUTHAMPTON(SOU):英国</t>
  </si>
  <si>
    <t>GDANSK:波兰/波罗的海地区</t>
  </si>
  <si>
    <t>WIHLELMSHAVEN:德国</t>
  </si>
  <si>
    <t>中远海集运上海地中海线2025年4月上海港开航班轮船期表</t>
  </si>
  <si>
    <t>Ocean Alliance MED1 service (AEM1)</t>
  </si>
  <si>
    <r>
      <rPr>
        <b/>
        <sz val="10"/>
        <rFont val="宋体"/>
        <charset val="134"/>
      </rPr>
      <t>船</t>
    </r>
    <r>
      <rPr>
        <b/>
        <sz val="10"/>
        <rFont val="Times New Roman"/>
        <charset val="134"/>
      </rPr>
      <t xml:space="preserve">    </t>
    </r>
    <r>
      <rPr>
        <b/>
        <sz val="10"/>
        <rFont val="宋体"/>
        <charset val="134"/>
      </rPr>
      <t>名</t>
    </r>
  </si>
  <si>
    <t>周五</t>
  </si>
  <si>
    <t>PIR41</t>
  </si>
  <si>
    <t>GOA47</t>
  </si>
  <si>
    <t>SPE49</t>
  </si>
  <si>
    <t>FOS51</t>
  </si>
  <si>
    <t>VLC54</t>
  </si>
  <si>
    <t xml:space="preserve">EVER GOODS </t>
  </si>
  <si>
    <t>0694-031W</t>
  </si>
  <si>
    <t>SB6 027W</t>
  </si>
  <si>
    <t>0694031W</t>
  </si>
  <si>
    <t>洋山港一期</t>
  </si>
  <si>
    <t xml:space="preserve">CSCL PACIFIC OCEAN </t>
  </si>
  <si>
    <t>062W</t>
  </si>
  <si>
    <t>Q9L 062W</t>
  </si>
  <si>
    <t>BLANK SAILING</t>
  </si>
  <si>
    <t>EVER GOVERN</t>
  </si>
  <si>
    <t>0697-024W</t>
  </si>
  <si>
    <t>NKI 024W</t>
  </si>
  <si>
    <t>0697024W</t>
  </si>
  <si>
    <t xml:space="preserve"> MED2 LONG TERM SCHEDULE(AEM2)</t>
  </si>
  <si>
    <t>VLC36</t>
  </si>
  <si>
    <t>BLC39</t>
  </si>
  <si>
    <t>FOS41</t>
  </si>
  <si>
    <t>MLT( E )46</t>
  </si>
  <si>
    <t>CMA CGM UNITY</t>
  </si>
  <si>
    <t>0MEKJW1MA</t>
  </si>
  <si>
    <t>NYC 011W</t>
  </si>
  <si>
    <t>0MEKJW</t>
  </si>
  <si>
    <t>CMA CGM GRACE BAY</t>
  </si>
  <si>
    <t>0MEKLW1MA</t>
  </si>
  <si>
    <t>MVZ 004W</t>
  </si>
  <si>
    <t>0MEKLW</t>
  </si>
  <si>
    <t>CMA CGM JULES VERNE</t>
  </si>
  <si>
    <t>0MEKNW1MA</t>
  </si>
  <si>
    <t>QXK 040W</t>
  </si>
  <si>
    <t>0MEKNW</t>
  </si>
  <si>
    <t>CMA CGM IGUACU</t>
  </si>
  <si>
    <t>0MEKPW1MA</t>
  </si>
  <si>
    <t>NZH 017W</t>
  </si>
  <si>
    <t>0MEKPW</t>
  </si>
  <si>
    <t xml:space="preserve">ASIA-MED LINES AEM3 LONG TERM SCHEDULE (AEM3) </t>
  </si>
  <si>
    <t>VLC44</t>
  </si>
  <si>
    <t>PIR48</t>
  </si>
  <si>
    <t>SFP51</t>
  </si>
  <si>
    <t>KUM52</t>
  </si>
  <si>
    <t>OOCL FRANCE</t>
  </si>
  <si>
    <t>OCL</t>
  </si>
  <si>
    <t>064W</t>
  </si>
  <si>
    <t>NJ4 064W</t>
  </si>
  <si>
    <r>
      <rPr>
        <sz val="10"/>
        <color rgb="FFFF0000"/>
        <rFont val="Times New Roman"/>
        <charset val="134"/>
      </rPr>
      <t xml:space="preserve">3/28 10:00 </t>
    </r>
    <r>
      <rPr>
        <sz val="10"/>
        <color rgb="FFFF0000"/>
        <rFont val="宋体"/>
        <charset val="134"/>
      </rPr>
      <t>五</t>
    </r>
  </si>
  <si>
    <t>COSCO DENMARK</t>
  </si>
  <si>
    <t>CCU 064W</t>
  </si>
  <si>
    <t>4/7 10:00 一</t>
  </si>
  <si>
    <t>CSCL MARS</t>
  </si>
  <si>
    <t>081W</t>
  </si>
  <si>
    <t>SVA 081W</t>
  </si>
  <si>
    <r>
      <rPr>
        <sz val="10"/>
        <color rgb="FFFF0000"/>
        <rFont val="Times New Roman"/>
        <charset val="134"/>
      </rPr>
      <t xml:space="preserve">4/16 10:00 </t>
    </r>
    <r>
      <rPr>
        <sz val="10"/>
        <color rgb="FFFF0000"/>
        <rFont val="宋体"/>
        <charset val="134"/>
      </rPr>
      <t>五</t>
    </r>
  </si>
  <si>
    <t>EVER LENIENT</t>
  </si>
  <si>
    <t>QPI 074W</t>
  </si>
  <si>
    <t>ASIA/MED EXPRESS SERVICE 6 (AEM6)</t>
  </si>
  <si>
    <r>
      <rPr>
        <b/>
        <sz val="10"/>
        <color theme="1"/>
        <rFont val="宋体"/>
        <charset val="134"/>
      </rPr>
      <t>船</t>
    </r>
    <r>
      <rPr>
        <b/>
        <sz val="10"/>
        <color theme="1"/>
        <rFont val="宋体"/>
        <charset val="134"/>
      </rPr>
      <t>   </t>
    </r>
    <r>
      <rPr>
        <b/>
        <sz val="10"/>
        <color theme="1"/>
        <rFont val="Times New Roman"/>
        <charset val="134"/>
      </rPr>
      <t xml:space="preserve"> </t>
    </r>
    <r>
      <rPr>
        <b/>
        <sz val="10"/>
        <color theme="1"/>
        <rFont val="宋体"/>
        <charset val="134"/>
      </rPr>
      <t>名</t>
    </r>
  </si>
  <si>
    <t>ALY31</t>
  </si>
  <si>
    <t>BEY33</t>
  </si>
  <si>
    <t>KOP39</t>
  </si>
  <si>
    <t>TRI41</t>
  </si>
  <si>
    <t>REJ43</t>
  </si>
  <si>
    <t>CMA CGM URAL</t>
  </si>
  <si>
    <t>0BEKNW1MA</t>
  </si>
  <si>
    <t>QZF 047W</t>
  </si>
  <si>
    <t>0BEKNW</t>
  </si>
  <si>
    <t>CMA CGM CALLISTO</t>
  </si>
  <si>
    <t>0BEKPW1MA</t>
  </si>
  <si>
    <t>QXO 055W</t>
  </si>
  <si>
    <t>0BEKPW</t>
  </si>
  <si>
    <t>CMA CGM GANGES</t>
  </si>
  <si>
    <t>0BEKRW1MA</t>
  </si>
  <si>
    <t>R7W 048W</t>
  </si>
  <si>
    <t>0BEKRW</t>
  </si>
  <si>
    <t>CMA CGM  CENTAURUS</t>
  </si>
  <si>
    <t>0BEKTW1MA</t>
  </si>
  <si>
    <t>QZP 055W</t>
  </si>
  <si>
    <t>0BEKTW</t>
  </si>
  <si>
    <t xml:space="preserve">   码头相关链接:http://www.hb56.com</t>
  </si>
  <si>
    <r>
      <rPr>
        <sz val="10"/>
        <rFont val="宋体"/>
        <charset val="134"/>
      </rPr>
      <t xml:space="preserve">AEM1： </t>
    </r>
    <r>
      <rPr>
        <b/>
        <sz val="10"/>
        <color rgb="FFFF0000"/>
        <rFont val="宋体"/>
        <charset val="134"/>
      </rPr>
      <t>优先安排</t>
    </r>
    <r>
      <rPr>
        <sz val="10"/>
        <rFont val="宋体"/>
        <charset val="134"/>
      </rPr>
      <t xml:space="preserve"> PIRAEUS(PIR)/THESSALONIKI:希腊/土耳其（HAYDARPASA/IZMIR/GEBZE）/意大利（VINICE/ANCONA/NAPLES/VARNA）/克罗地亚（RIJEKA）/北非（ALGER）/俄罗斯（NOVOROSSIYSK）</t>
    </r>
  </si>
  <si>
    <t xml:space="preserve">       GENOA(GOA)：意大利</t>
  </si>
  <si>
    <t xml:space="preserve">       FOS(FOS)：法国/及法国内陆点</t>
  </si>
  <si>
    <t>AEM2：VALENCIA(VLC)：西班牙</t>
  </si>
  <si>
    <t xml:space="preserve">       BARCELONA(BCN)：西班牙</t>
  </si>
  <si>
    <t xml:space="preserve">       MALTA（MLT）：马耳他</t>
  </si>
  <si>
    <t xml:space="preserve">       BEIRUT(BEY):黎巴嫩</t>
  </si>
  <si>
    <t>AEM3:  BEIRUT(BEY):黎巴嫩</t>
  </si>
  <si>
    <t xml:space="preserve">      ISKENDERUN(ISK): 土耳其</t>
  </si>
  <si>
    <t xml:space="preserve">      IZMIT/EVYAP(IZT): 土耳其</t>
  </si>
  <si>
    <t xml:space="preserve">      KUMPORT(KUM)：土耳其</t>
  </si>
  <si>
    <t xml:space="preserve">      CONSTANZA(CON)：康斯坦撒</t>
  </si>
  <si>
    <t xml:space="preserve">      ODESSA(ODS)：乌克兰</t>
  </si>
  <si>
    <t xml:space="preserve">      PORT SAID WEST(PSDW):埃及/LATTAKIA/ALEXANDRIA/DAMIETTA</t>
  </si>
  <si>
    <t>AEM5：ASHDOD(ASH)：以色列</t>
  </si>
  <si>
    <t xml:space="preserve">      HAIFA（HAF）：以色列</t>
  </si>
  <si>
    <t xml:space="preserve">      ALEXANDRIA(ALY):EI DEKHEALA埃及</t>
  </si>
  <si>
    <t>AEM6：MALTA（MLT）：马耳他</t>
  </si>
  <si>
    <t xml:space="preserve">      PORT SAID EAST（PSDE）：埃及</t>
  </si>
  <si>
    <t xml:space="preserve">      KOPER(KOP)：斯洛文尼亚</t>
  </si>
  <si>
    <t xml:space="preserve">      TRIESTE(TRS)：意大利</t>
  </si>
  <si>
    <t xml:space="preserve">      REJEKA（RIE):克罗地亚</t>
  </si>
  <si>
    <t xml:space="preserve">      VENICE（VCE）：意大利</t>
  </si>
  <si>
    <t>上海中远海运2025年4月上海港开航美加线班轮船期表</t>
  </si>
  <si>
    <t>AAC2</t>
  </si>
  <si>
    <t>IRIS2</t>
  </si>
  <si>
    <t>code</t>
  </si>
  <si>
    <t>VSL OP</t>
  </si>
  <si>
    <t>开航/周日</t>
  </si>
  <si>
    <r>
      <rPr>
        <sz val="10"/>
        <rFont val="Courier New"/>
        <charset val="134"/>
      </rPr>
      <t>LAS(16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</si>
  <si>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r>
      <rPr>
        <sz val="10"/>
        <rFont val="Courier New"/>
        <charset val="134"/>
      </rPr>
      <t>OAK(23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</si>
  <si>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t>AMS/VGM</t>
  </si>
  <si>
    <t>EVER LIBERAL</t>
  </si>
  <si>
    <t>QQJ</t>
  </si>
  <si>
    <t>1163064E</t>
  </si>
  <si>
    <t>洋山四期</t>
  </si>
  <si>
    <t>EVER LOGIC</t>
  </si>
  <si>
    <t>QCA</t>
  </si>
  <si>
    <t>1164077E</t>
  </si>
  <si>
    <t>EVER FAME</t>
  </si>
  <si>
    <t>QY4</t>
  </si>
  <si>
    <t>1165024E</t>
  </si>
  <si>
    <t>EVER FRANK</t>
  </si>
  <si>
    <t>NYQ</t>
  </si>
  <si>
    <t>1166025E</t>
  </si>
  <si>
    <t>AAC4</t>
  </si>
  <si>
    <t>开航/周二</t>
  </si>
  <si>
    <t>LGB(13天)</t>
  </si>
  <si>
    <t>OOCL MALAYSIA</t>
  </si>
  <si>
    <t>063E</t>
  </si>
  <si>
    <t>048E</t>
  </si>
  <si>
    <t>NH8</t>
  </si>
  <si>
    <t>OOL</t>
  </si>
  <si>
    <t>OOCL VIOLET</t>
  </si>
  <si>
    <t>001E</t>
  </si>
  <si>
    <t>DD6</t>
  </si>
  <si>
    <t>COSCO BELGIUM</t>
  </si>
  <si>
    <t>077E</t>
  </si>
  <si>
    <t>075E</t>
  </si>
  <si>
    <t>CCM</t>
  </si>
  <si>
    <t>COSCO ITALY</t>
  </si>
  <si>
    <t>074E</t>
  </si>
  <si>
    <t>CCR</t>
  </si>
  <si>
    <t>华北/美西南航线 (NORTHCHINA/U.S.SOUTHWEST COAST EXPRESS SERVICE)  CEN  (DAY4)</t>
  </si>
  <si>
    <t>开航/周四</t>
  </si>
  <si>
    <t>PRR(21天)</t>
  </si>
  <si>
    <t>COSCO EUROPE</t>
  </si>
  <si>
    <t>CCE</t>
  </si>
  <si>
    <t>洋山一期</t>
  </si>
  <si>
    <t>CSCL SOUTH CHINA SEA</t>
  </si>
  <si>
    <t>HCN</t>
  </si>
  <si>
    <t>CSCL AUTUMN</t>
  </si>
  <si>
    <t>HCA</t>
  </si>
  <si>
    <t>COSCO KAOHSIUNG</t>
  </si>
  <si>
    <t>CCL</t>
  </si>
  <si>
    <t>上海港可能双挂，但本港出口货都按洋山一期码头操作</t>
  </si>
  <si>
    <t>CPNW</t>
  </si>
  <si>
    <r>
      <rPr>
        <sz val="10"/>
        <rFont val="Courier New"/>
        <charset val="134"/>
      </rPr>
      <t>PRR(11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</si>
  <si>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t>BELLAVIA</t>
  </si>
  <si>
    <t>N1G</t>
  </si>
  <si>
    <t>2025/4/4 12:00PM</t>
  </si>
  <si>
    <t>IAN H</t>
  </si>
  <si>
    <t>NEC</t>
  </si>
  <si>
    <t>2025/4/14 09:00AM</t>
  </si>
  <si>
    <t>COSCO VENICE</t>
  </si>
  <si>
    <t>CFE</t>
  </si>
  <si>
    <t>2025/4/18 12:00PM</t>
  </si>
  <si>
    <t>COSCO SANTOS</t>
  </si>
  <si>
    <t>CFB</t>
  </si>
  <si>
    <t>2025/4/25 12:00PM</t>
  </si>
  <si>
    <r>
      <rPr>
        <sz val="10"/>
        <rFont val="楷体_GB2312"/>
        <charset val="134"/>
      </rPr>
      <t>CP</t>
    </r>
    <r>
      <rPr>
        <sz val="10"/>
        <rFont val="微软雅黑"/>
        <charset val="134"/>
      </rPr>
      <t>V</t>
    </r>
  </si>
  <si>
    <r>
      <rPr>
        <b/>
        <sz val="10"/>
        <color theme="1"/>
        <rFont val="楷体_GB2312"/>
        <charset val="134"/>
      </rPr>
      <t>开航/周</t>
    </r>
    <r>
      <rPr>
        <b/>
        <sz val="10"/>
        <color theme="1"/>
        <rFont val="宋体"/>
        <charset val="134"/>
      </rPr>
      <t>六</t>
    </r>
  </si>
  <si>
    <r>
      <rPr>
        <sz val="10"/>
        <color theme="1"/>
        <rFont val="Courier New"/>
        <charset val="134"/>
      </rPr>
      <t>VAN(13</t>
    </r>
    <r>
      <rPr>
        <sz val="10"/>
        <color theme="1"/>
        <rFont val="微软雅黑"/>
        <charset val="134"/>
      </rPr>
      <t>天</t>
    </r>
    <r>
      <rPr>
        <sz val="10"/>
        <color theme="1"/>
        <rFont val="Courier New"/>
        <charset val="134"/>
      </rPr>
      <t>)</t>
    </r>
  </si>
  <si>
    <r>
      <rPr>
        <sz val="10"/>
        <color theme="1"/>
        <rFont val="Courier New"/>
        <charset val="134"/>
      </rPr>
      <t>SEA(16</t>
    </r>
    <r>
      <rPr>
        <sz val="10"/>
        <color theme="1"/>
        <rFont val="微软雅黑"/>
        <charset val="134"/>
      </rPr>
      <t>天）</t>
    </r>
  </si>
  <si>
    <t>COSCO PIRAEUS</t>
  </si>
  <si>
    <t>CFA</t>
  </si>
  <si>
    <t xml:space="preserve"> 2025/4/2 12:00PM</t>
  </si>
  <si>
    <t>COSCO AUCKLAND</t>
  </si>
  <si>
    <t>CAM</t>
  </si>
  <si>
    <t xml:space="preserve"> 2025/4/9 12:00PM</t>
  </si>
  <si>
    <t>TBN</t>
  </si>
  <si>
    <t xml:space="preserve"> 2025/4/16 12:00PM</t>
  </si>
  <si>
    <t>COSCO JEDDAH</t>
  </si>
  <si>
    <t>CAV</t>
  </si>
  <si>
    <t xml:space="preserve"> 2025/4/23  12:00PM</t>
  </si>
  <si>
    <t>MPNW</t>
  </si>
  <si>
    <t>开航/周五</t>
  </si>
  <si>
    <r>
      <rPr>
        <sz val="10"/>
        <color rgb="FFFF0000"/>
        <rFont val="Courier New"/>
        <charset val="134"/>
      </rPr>
      <t>VAN(19</t>
    </r>
    <r>
      <rPr>
        <sz val="10"/>
        <color rgb="FFFF0000"/>
        <rFont val="微软雅黑"/>
        <charset val="134"/>
      </rPr>
      <t>天</t>
    </r>
    <r>
      <rPr>
        <sz val="10"/>
        <color rgb="FFFF0000"/>
        <rFont val="Courier New"/>
        <charset val="134"/>
      </rPr>
      <t>)</t>
    </r>
  </si>
  <si>
    <r>
      <rPr>
        <sz val="10"/>
        <color rgb="FFFF0000"/>
        <rFont val="Courier New"/>
        <charset val="134"/>
      </rPr>
      <t>SEA(22</t>
    </r>
    <r>
      <rPr>
        <sz val="10"/>
        <color rgb="FFFF0000"/>
        <rFont val="微软雅黑"/>
        <charset val="134"/>
      </rPr>
      <t>天</t>
    </r>
    <r>
      <rPr>
        <sz val="10"/>
        <color rgb="FFFF0000"/>
        <rFont val="Courier New"/>
        <charset val="134"/>
      </rPr>
      <t>)</t>
    </r>
  </si>
  <si>
    <t>APL YANGSHAN</t>
  </si>
  <si>
    <t>0TNFBS1MA</t>
  </si>
  <si>
    <t>NL7</t>
  </si>
  <si>
    <t>0TNFBS</t>
  </si>
  <si>
    <t>本港不接货</t>
  </si>
  <si>
    <t>CMA CGM POINTE DU PITON</t>
  </si>
  <si>
    <t>0TNFDS1MA</t>
  </si>
  <si>
    <t>D65</t>
  </si>
  <si>
    <t>0TNFDS</t>
  </si>
  <si>
    <t>APL CHARLESTON</t>
  </si>
  <si>
    <t>0TNFFS1MA</t>
  </si>
  <si>
    <t>ND3</t>
  </si>
  <si>
    <t>0TNFFS</t>
  </si>
  <si>
    <t>CMA CGM TAGE</t>
  </si>
  <si>
    <t>0TNFHS1MA</t>
  </si>
  <si>
    <t>QZC</t>
  </si>
  <si>
    <t>0TNFHS</t>
  </si>
  <si>
    <t>AWE1  （挂靠洋山一期）</t>
  </si>
  <si>
    <r>
      <rPr>
        <sz val="10"/>
        <rFont val="Courier New"/>
        <charset val="134"/>
      </rPr>
      <t>SAV(31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</si>
  <si>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r>
      <rPr>
        <sz val="10"/>
        <rFont val="Courier New"/>
        <charset val="134"/>
      </rPr>
      <t>CHS(33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</si>
  <si>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r>
      <rPr>
        <sz val="10"/>
        <rFont val="Courier New"/>
        <charset val="134"/>
      </rPr>
      <t>BOS(37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</si>
  <si>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r>
      <rPr>
        <sz val="10"/>
        <rFont val="Courier New"/>
        <charset val="134"/>
      </rPr>
      <t>NYC(39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</si>
  <si>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t>EVER FAIR</t>
  </si>
  <si>
    <t>NZC</t>
  </si>
  <si>
    <t>1207021E</t>
  </si>
  <si>
    <t>EVER FAR</t>
  </si>
  <si>
    <t>NXO</t>
  </si>
  <si>
    <t>1208025E</t>
  </si>
  <si>
    <t>EVER FAVOR</t>
  </si>
  <si>
    <t>M75</t>
  </si>
  <si>
    <t>1209019E</t>
  </si>
  <si>
    <t>EVER FOND</t>
  </si>
  <si>
    <t>M55</t>
  </si>
  <si>
    <t>TAMPA TRIUMPH</t>
  </si>
  <si>
    <t>NH2</t>
  </si>
  <si>
    <t>1211039E</t>
  </si>
  <si>
    <t>AWE2 (DAY2)</t>
  </si>
  <si>
    <r>
      <rPr>
        <sz val="10"/>
        <rFont val="Courier New"/>
        <charset val="134"/>
      </rPr>
      <t>NYC(28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</si>
  <si>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r>
      <rPr>
        <sz val="10"/>
        <rFont val="Courier New"/>
        <charset val="134"/>
      </rPr>
      <t>ORF(32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</si>
  <si>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r>
      <rPr>
        <sz val="10"/>
        <rFont val="Courier New"/>
        <charset val="134"/>
      </rPr>
      <t>SAV(35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</si>
  <si>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t>COSCO SHIPPING JASMINE</t>
  </si>
  <si>
    <t>CJG</t>
  </si>
  <si>
    <t>COSCO FAITH</t>
  </si>
  <si>
    <t>TAO</t>
  </si>
  <si>
    <t>COSCO SHIPPING CAMELLIA</t>
  </si>
  <si>
    <t>CJJ</t>
  </si>
  <si>
    <t>AWE4</t>
  </si>
  <si>
    <r>
      <rPr>
        <sz val="10"/>
        <rFont val="Courier New"/>
        <charset val="134"/>
      </rPr>
      <t>NYC(26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</si>
  <si>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t>SAV(31天)</t>
  </si>
  <si>
    <t>CHS(33天)</t>
  </si>
  <si>
    <t>OOCL BRUSSELS</t>
  </si>
  <si>
    <t>NJ2</t>
  </si>
  <si>
    <t>OOCL IRIS</t>
  </si>
  <si>
    <t>DB1</t>
  </si>
  <si>
    <t>OOCL SINGAPORE</t>
  </si>
  <si>
    <t>NP2</t>
  </si>
  <si>
    <t>AWE7</t>
  </si>
  <si>
    <r>
      <rPr>
        <sz val="10"/>
        <rFont val="Courier New"/>
        <charset val="134"/>
      </rPr>
      <t>ORF(31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</si>
  <si>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r>
      <rPr>
        <sz val="10"/>
        <rFont val="Courier New"/>
        <charset val="134"/>
      </rPr>
      <t>SAV</t>
    </r>
    <r>
      <rPr>
        <sz val="10"/>
        <rFont val="微软雅黑"/>
        <charset val="134"/>
      </rPr>
      <t>（34天）</t>
    </r>
  </si>
  <si>
    <r>
      <rPr>
        <sz val="10"/>
        <rFont val="Courier New"/>
        <charset val="134"/>
      </rPr>
      <t>CHS</t>
    </r>
    <r>
      <rPr>
        <sz val="10"/>
        <rFont val="微软雅黑"/>
        <charset val="134"/>
      </rPr>
      <t>（36天）</t>
    </r>
  </si>
  <si>
    <r>
      <rPr>
        <sz val="10"/>
        <rFont val="Courier New"/>
        <charset val="134"/>
      </rPr>
      <t>MIA(38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</si>
  <si>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t>CMA CGM LA TRAVIATA</t>
  </si>
  <si>
    <t>0XR7TE1MA</t>
  </si>
  <si>
    <t>065E</t>
  </si>
  <si>
    <t>QES</t>
  </si>
  <si>
    <t>0XR7TE</t>
  </si>
  <si>
    <t>OMIT</t>
  </si>
  <si>
    <t>GME2  （挂靠洋山一期）</t>
  </si>
  <si>
    <t>开航/周三</t>
  </si>
  <si>
    <r>
      <rPr>
        <sz val="10"/>
        <color theme="1"/>
        <rFont val="Courier New"/>
        <charset val="134"/>
      </rPr>
      <t>HOU(33</t>
    </r>
    <r>
      <rPr>
        <sz val="10"/>
        <color theme="1"/>
        <rFont val="微软雅黑"/>
        <charset val="134"/>
      </rPr>
      <t>天</t>
    </r>
    <r>
      <rPr>
        <sz val="10"/>
        <color theme="1"/>
        <rFont val="Courier New"/>
        <charset val="134"/>
      </rPr>
      <t>)</t>
    </r>
  </si>
  <si>
    <r>
      <rPr>
        <sz val="10"/>
        <color theme="1"/>
        <rFont val="Courier New"/>
        <charset val="134"/>
      </rPr>
      <t>MOB(36</t>
    </r>
    <r>
      <rPr>
        <sz val="10"/>
        <color theme="1"/>
        <rFont val="微软雅黑"/>
        <charset val="134"/>
      </rPr>
      <t>天</t>
    </r>
    <r>
      <rPr>
        <sz val="10"/>
        <color theme="1"/>
        <rFont val="Courier New"/>
        <charset val="134"/>
      </rPr>
      <t>)</t>
    </r>
  </si>
  <si>
    <r>
      <rPr>
        <sz val="10"/>
        <color theme="1"/>
        <rFont val="Courier New"/>
        <charset val="134"/>
      </rPr>
      <t>MSY(39</t>
    </r>
    <r>
      <rPr>
        <sz val="10"/>
        <color theme="1"/>
        <rFont val="微软雅黑"/>
        <charset val="134"/>
      </rPr>
      <t>天</t>
    </r>
    <r>
      <rPr>
        <sz val="10"/>
        <color theme="1"/>
        <rFont val="Courier New"/>
        <charset val="134"/>
      </rPr>
      <t>)</t>
    </r>
  </si>
  <si>
    <t>MIA(无确认不可订）</t>
  </si>
  <si>
    <t>CMA CGM SAMSON</t>
  </si>
  <si>
    <t>0PGKHE1MA</t>
  </si>
  <si>
    <t>040E</t>
  </si>
  <si>
    <t>R2J</t>
  </si>
  <si>
    <t>0PGKHE</t>
  </si>
  <si>
    <t>不可订</t>
  </si>
  <si>
    <t>CMA CGM ARKANSAS</t>
  </si>
  <si>
    <t>0PGKJE1MA</t>
  </si>
  <si>
    <t>050E</t>
  </si>
  <si>
    <t>R1J</t>
  </si>
  <si>
    <t>0PGKJE</t>
  </si>
  <si>
    <t>CMA CGM RHONE</t>
  </si>
  <si>
    <t>0PGKLE1MA</t>
  </si>
  <si>
    <t>028E</t>
  </si>
  <si>
    <t>QZD</t>
  </si>
  <si>
    <t>0PGKLE</t>
  </si>
  <si>
    <t>CMA CGM ATTILA</t>
  </si>
  <si>
    <t>0PGKNE1MA</t>
  </si>
  <si>
    <t>R1G</t>
  </si>
  <si>
    <t>0PGKNE</t>
  </si>
  <si>
    <t>COSCO PHILIPPINES</t>
  </si>
  <si>
    <t>0PGKPE1MA</t>
  </si>
  <si>
    <t>116E</t>
  </si>
  <si>
    <t>T83</t>
  </si>
  <si>
    <t>0PGKPE</t>
  </si>
  <si>
    <t>远东/美湾快航(ASIA/GULF OF MEXICO EXPRESS) GME  (挂靠外高桥五期）</t>
  </si>
  <si>
    <t>开航/周一</t>
  </si>
  <si>
    <r>
      <rPr>
        <sz val="10"/>
        <rFont val="Courier New"/>
        <charset val="134"/>
      </rPr>
      <t>HOU(32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</si>
  <si>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r>
      <rPr>
        <sz val="10"/>
        <rFont val="Courier New"/>
        <charset val="134"/>
      </rPr>
      <t>MOB(36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</si>
  <si>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r>
      <rPr>
        <sz val="10"/>
        <rFont val="Courier New"/>
        <charset val="134"/>
      </rPr>
      <t>TPA(38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</si>
  <si>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t>XIN FEI ZHOU</t>
  </si>
  <si>
    <t>R27</t>
  </si>
  <si>
    <t>外高桥五期</t>
  </si>
  <si>
    <t>OOCL TOKYO</t>
  </si>
  <si>
    <t>ND2</t>
  </si>
  <si>
    <t>OOCL ASIA</t>
  </si>
  <si>
    <t>N02</t>
  </si>
  <si>
    <t xml:space="preserve">1、各航线24小时申报截止时间以上海中货网站公布为准，具体请参链接https://efforts.cosfresh.com/web/multi_browser_indexs.htm：如遇船期调整，会及时更新截止时间。 </t>
  </si>
  <si>
    <t>上海港码头查询网站：港航纵横 http://www.hb56.com/</t>
  </si>
  <si>
    <t>3、班期若有调整，以最新通知为准。</t>
  </si>
  <si>
    <t>4、我司自有船截关时间为船靠前6小时。</t>
  </si>
  <si>
    <t xml:space="preserve">  注意:AMS截止时间以船代公布的时间为准,船期表上只作参考,具体时间可查询https://efforts.cosfresh.com/web/multi_browser_indexs.htm</t>
  </si>
  <si>
    <t>LGB:LONG BEACH /OAK:OAKLAND /LAS:LOS ANGELES -- 提供美西及美西中转IPI服务</t>
  </si>
  <si>
    <t>PRR:PRINCE RUPERT /VCR:VANCOUVER /SEA:SEATTLE  /TIW:TACOMA -- 提供美西北及加拿大中转IPI服务</t>
  </si>
  <si>
    <t>NYC:NEW YORK /SAV:SAVANNAH /BOS:BOSTON /ORF:NORFOLK /CHS:CHARLESTON /HOU:HOUSTON -- 提供美东及美东中转RIPI服务</t>
  </si>
  <si>
    <t xml:space="preserve">MOB:Mobile/MSY:New Orleans/MIA:Miami/JAX:Jacksonville
</t>
  </si>
  <si>
    <t>注意：若需使用美国、加拿大铁路，但单票提单20‘订舱为奇数，因此产生的单个20’滞留延误风险需由客户自行承担。</t>
  </si>
  <si>
    <r>
      <rPr>
        <b/>
        <sz val="14"/>
        <rFont val="楷体_GB2312"/>
        <charset val="134"/>
      </rPr>
      <t>上海中远海运集装箱运输有限公司20</t>
    </r>
    <r>
      <rPr>
        <b/>
        <sz val="14"/>
        <rFont val="宋体"/>
        <charset val="134"/>
      </rPr>
      <t>25</t>
    </r>
    <r>
      <rPr>
        <b/>
        <sz val="14"/>
        <rFont val="楷体_GB2312"/>
        <charset val="134"/>
      </rPr>
      <t>年</t>
    </r>
    <r>
      <rPr>
        <b/>
        <sz val="14"/>
        <rFont val="宋体"/>
        <charset val="134"/>
      </rPr>
      <t>4</t>
    </r>
    <r>
      <rPr>
        <b/>
        <sz val="14"/>
        <rFont val="楷体_GB2312"/>
        <charset val="134"/>
      </rPr>
      <t>月上海港开航日本线、台湾班轮船期表</t>
    </r>
  </si>
  <si>
    <r>
      <rPr>
        <sz val="10"/>
        <rFont val="楷体_GB2312"/>
        <charset val="134"/>
      </rPr>
      <t>上海</t>
    </r>
    <r>
      <rPr>
        <sz val="10"/>
        <rFont val="Courier New"/>
        <charset val="134"/>
      </rPr>
      <t>/</t>
    </r>
    <r>
      <rPr>
        <sz val="10"/>
        <rFont val="楷体_GB2312"/>
        <charset val="134"/>
      </rPr>
      <t>日本线</t>
    </r>
    <r>
      <rPr>
        <sz val="10"/>
        <rFont val="Courier New"/>
        <charset val="134"/>
      </rPr>
      <t xml:space="preserve"> </t>
    </r>
    <r>
      <rPr>
        <b/>
        <sz val="10"/>
        <rFont val="楷体_GB2312"/>
        <charset val="134"/>
      </rPr>
      <t>泛亚</t>
    </r>
    <r>
      <rPr>
        <sz val="10"/>
        <rFont val="Courier New"/>
        <charset val="134"/>
      </rPr>
      <t xml:space="preserve"> (</t>
    </r>
    <r>
      <rPr>
        <sz val="10"/>
        <rFont val="楷体_GB2312"/>
        <charset val="134"/>
      </rPr>
      <t>上海周二关西航线</t>
    </r>
    <r>
      <rPr>
        <sz val="10"/>
        <rFont val="Courier New"/>
        <charset val="134"/>
      </rPr>
      <t xml:space="preserve">  SHA06 TUE. KANSAI SERVICE)</t>
    </r>
    <r>
      <rPr>
        <sz val="10"/>
        <rFont val="楷体_GB2312"/>
        <charset val="134"/>
      </rPr>
      <t>（</t>
    </r>
    <r>
      <rPr>
        <sz val="10"/>
        <rFont val="Courier New"/>
        <charset val="134"/>
      </rPr>
      <t xml:space="preserve">SKS2) </t>
    </r>
    <r>
      <rPr>
        <sz val="10"/>
        <rFont val="楷体_GB2312"/>
        <charset val="134"/>
      </rPr>
      <t>外一</t>
    </r>
    <r>
      <rPr>
        <sz val="10"/>
        <rFont val="Courier New"/>
        <charset val="134"/>
      </rPr>
      <t xml:space="preserve"> </t>
    </r>
  </si>
  <si>
    <r>
      <rPr>
        <sz val="10"/>
        <rFont val="楷体_GB2312"/>
        <charset val="134"/>
      </rPr>
      <t>船</t>
    </r>
    <r>
      <rPr>
        <sz val="10"/>
        <rFont val="Times New Roman"/>
        <charset val="134"/>
      </rPr>
      <t xml:space="preserve">    </t>
    </r>
    <r>
      <rPr>
        <sz val="10"/>
        <rFont val="楷体_GB2312"/>
        <charset val="134"/>
      </rPr>
      <t>名</t>
    </r>
  </si>
  <si>
    <t>航次</t>
  </si>
  <si>
    <t>IRIS船舶代码</t>
  </si>
  <si>
    <t>IRIS 航次</t>
  </si>
  <si>
    <t>OSA40</t>
  </si>
  <si>
    <t>UKB40</t>
  </si>
  <si>
    <t>JP24</t>
  </si>
  <si>
    <t>VGM</t>
  </si>
  <si>
    <t xml:space="preserve">CANCEL </t>
  </si>
  <si>
    <t>WES SINA</t>
  </si>
  <si>
    <t>RY2</t>
  </si>
  <si>
    <t>泛亚新浪</t>
  </si>
  <si>
    <r>
      <rPr>
        <sz val="10"/>
        <rFont val="楷体_GB2312"/>
        <charset val="134"/>
      </rPr>
      <t>上海</t>
    </r>
    <r>
      <rPr>
        <sz val="10"/>
        <rFont val="Courier New"/>
        <charset val="134"/>
      </rPr>
      <t>/</t>
    </r>
    <r>
      <rPr>
        <sz val="10"/>
        <rFont val="楷体_GB2312"/>
        <charset val="134"/>
      </rPr>
      <t>日本线</t>
    </r>
    <r>
      <rPr>
        <sz val="10"/>
        <rFont val="Courier New"/>
        <charset val="134"/>
      </rPr>
      <t xml:space="preserve"> </t>
    </r>
    <r>
      <rPr>
        <b/>
        <sz val="10"/>
        <rFont val="楷体_GB2312"/>
        <charset val="134"/>
      </rPr>
      <t>泛亚</t>
    </r>
    <r>
      <rPr>
        <sz val="10"/>
        <rFont val="Courier New"/>
        <charset val="134"/>
      </rPr>
      <t xml:space="preserve"> </t>
    </r>
    <r>
      <rPr>
        <sz val="10"/>
        <rFont val="楷体_GB2312"/>
        <charset val="134"/>
      </rPr>
      <t>（上海绿快关东航线</t>
    </r>
    <r>
      <rPr>
        <sz val="10"/>
        <rFont val="Courier New"/>
        <charset val="134"/>
      </rPr>
      <t xml:space="preserve"> SHA07 GREEN EXPRESS KANTO SEVICE)</t>
    </r>
    <r>
      <rPr>
        <sz val="10"/>
        <rFont val="楷体_GB2312"/>
        <charset val="134"/>
      </rPr>
      <t>（</t>
    </r>
    <r>
      <rPr>
        <sz val="10"/>
        <rFont val="Courier New"/>
        <charset val="134"/>
      </rPr>
      <t xml:space="preserve">SKT2) </t>
    </r>
    <r>
      <rPr>
        <sz val="10"/>
        <rFont val="楷体_GB2312"/>
        <charset val="134"/>
      </rPr>
      <t>外五</t>
    </r>
  </si>
  <si>
    <t>TYO46</t>
  </si>
  <si>
    <t>YOK01</t>
  </si>
  <si>
    <t>ASIATIC SUN</t>
  </si>
  <si>
    <t>AMX</t>
  </si>
  <si>
    <t>泛亚旭日</t>
  </si>
  <si>
    <r>
      <rPr>
        <sz val="10"/>
        <rFont val="楷体_GB2312"/>
        <charset val="134"/>
      </rPr>
      <t xml:space="preserve">上海/日本线 </t>
    </r>
    <r>
      <rPr>
        <b/>
        <sz val="10"/>
        <rFont val="楷体_GB2312"/>
        <charset val="134"/>
      </rPr>
      <t>外运</t>
    </r>
    <r>
      <rPr>
        <sz val="10"/>
        <rFont val="楷体_GB2312"/>
        <charset val="134"/>
      </rPr>
      <t xml:space="preserve">（周四关东航线 </t>
    </r>
    <r>
      <rPr>
        <sz val="10"/>
        <rFont val="Courier New"/>
        <charset val="134"/>
      </rPr>
      <t xml:space="preserve">SHA07 THU. KANTO SERVICE)(SKT4) </t>
    </r>
    <r>
      <rPr>
        <sz val="10"/>
        <rFont val="楷体_GB2312"/>
        <charset val="134"/>
      </rPr>
      <t>外五</t>
    </r>
  </si>
  <si>
    <t>YOK41</t>
  </si>
  <si>
    <t>TYO45</t>
  </si>
  <si>
    <t>SINOTRANS SHANGHAI</t>
  </si>
  <si>
    <t>SWI</t>
  </si>
  <si>
    <t>中外运上海</t>
  </si>
  <si>
    <r>
      <rPr>
        <sz val="10"/>
        <rFont val="楷体_GB2312"/>
        <charset val="134"/>
      </rPr>
      <t xml:space="preserve">上海/日本线 </t>
    </r>
    <r>
      <rPr>
        <b/>
        <sz val="10"/>
        <rFont val="楷体_GB2312"/>
        <charset val="134"/>
      </rPr>
      <t>泛亚</t>
    </r>
    <r>
      <rPr>
        <sz val="10"/>
        <rFont val="楷体_GB2312"/>
        <charset val="134"/>
      </rPr>
      <t xml:space="preserve">（上海周五关东航线 </t>
    </r>
    <r>
      <rPr>
        <sz val="10"/>
        <rFont val="Courier New"/>
        <charset val="134"/>
      </rPr>
      <t xml:space="preserve">SHA07 FRI. KANTO SERVICE)(SKT5) </t>
    </r>
    <r>
      <rPr>
        <sz val="10"/>
        <rFont val="楷体_GB2312"/>
        <charset val="134"/>
      </rPr>
      <t>外五</t>
    </r>
  </si>
  <si>
    <t>QING YUN HE</t>
  </si>
  <si>
    <t>CIH</t>
  </si>
  <si>
    <t>青云河</t>
  </si>
  <si>
    <r>
      <rPr>
        <sz val="10"/>
        <rFont val="楷体_GB2312"/>
        <charset val="134"/>
      </rPr>
      <t>上海</t>
    </r>
    <r>
      <rPr>
        <sz val="10"/>
        <rFont val="Courier New"/>
        <charset val="134"/>
      </rPr>
      <t>/</t>
    </r>
    <r>
      <rPr>
        <sz val="10"/>
        <rFont val="楷体_GB2312"/>
        <charset val="134"/>
      </rPr>
      <t>日本线</t>
    </r>
    <r>
      <rPr>
        <sz val="10"/>
        <rFont val="Courier New"/>
        <charset val="134"/>
      </rPr>
      <t xml:space="preserve"> </t>
    </r>
    <r>
      <rPr>
        <b/>
        <sz val="10"/>
        <rFont val="楷体_GB2312"/>
        <charset val="134"/>
      </rPr>
      <t>外运</t>
    </r>
    <r>
      <rPr>
        <sz val="10"/>
        <rFont val="楷体_GB2312"/>
        <charset val="134"/>
      </rPr>
      <t>（上海周五名古屋航线</t>
    </r>
    <r>
      <rPr>
        <sz val="10"/>
        <rFont val="Courier New"/>
        <charset val="134"/>
      </rPr>
      <t xml:space="preserve"> SHA07 FRI.  NAGOYA SERVICE)</t>
    </r>
    <r>
      <rPr>
        <sz val="10"/>
        <rFont val="楷体_GB2312"/>
        <charset val="134"/>
      </rPr>
      <t>（</t>
    </r>
    <r>
      <rPr>
        <sz val="10"/>
        <rFont val="Courier New"/>
        <charset val="134"/>
      </rPr>
      <t xml:space="preserve">SNG5) </t>
    </r>
    <r>
      <rPr>
        <sz val="10"/>
        <rFont val="楷体_GB2312"/>
        <charset val="134"/>
      </rPr>
      <t>外五</t>
    </r>
  </si>
  <si>
    <t>NGO02</t>
  </si>
  <si>
    <t>SNL NANJING</t>
  </si>
  <si>
    <t>MUE</t>
  </si>
  <si>
    <t>中外运南京</t>
  </si>
  <si>
    <r>
      <rPr>
        <sz val="10"/>
        <rFont val="楷体_GB2312"/>
        <charset val="134"/>
      </rPr>
      <t xml:space="preserve">上海/日本线 </t>
    </r>
    <r>
      <rPr>
        <b/>
        <sz val="10"/>
        <rFont val="楷体_GB2312"/>
        <charset val="134"/>
      </rPr>
      <t>泛亚</t>
    </r>
    <r>
      <rPr>
        <sz val="10"/>
        <rFont val="楷体_GB2312"/>
        <charset val="134"/>
      </rPr>
      <t xml:space="preserve"> (上海周六关西航线 </t>
    </r>
    <r>
      <rPr>
        <sz val="10"/>
        <rFont val="Courier New"/>
        <charset val="134"/>
      </rPr>
      <t>SHA06 SAT. KANSAI SERVICE)</t>
    </r>
    <r>
      <rPr>
        <sz val="10"/>
        <rFont val="楷体_GB2312"/>
        <charset val="134"/>
      </rPr>
      <t>(</t>
    </r>
    <r>
      <rPr>
        <sz val="10"/>
        <rFont val="Courier New"/>
        <charset val="134"/>
      </rPr>
      <t>SKS6</t>
    </r>
    <r>
      <rPr>
        <sz val="10"/>
        <rFont val="楷体_GB2312"/>
        <charset val="134"/>
      </rPr>
      <t>) 外一</t>
    </r>
  </si>
  <si>
    <t>TKY01</t>
  </si>
  <si>
    <t>ASIATIC QUEST</t>
  </si>
  <si>
    <t>MHB</t>
  </si>
  <si>
    <t>泛亚瑞丰</t>
  </si>
  <si>
    <r>
      <rPr>
        <sz val="10"/>
        <rFont val="楷体_GB2312"/>
        <charset val="134"/>
      </rPr>
      <t xml:space="preserve">上海/日本线 </t>
    </r>
    <r>
      <rPr>
        <b/>
        <sz val="10"/>
        <rFont val="楷体_GB2312"/>
        <charset val="134"/>
      </rPr>
      <t>泛亚</t>
    </r>
    <r>
      <rPr>
        <sz val="10"/>
        <rFont val="楷体_GB2312"/>
        <charset val="134"/>
      </rPr>
      <t xml:space="preserve">（上海周六关东航线 </t>
    </r>
    <r>
      <rPr>
        <sz val="10"/>
        <rFont val="Courier New"/>
        <charset val="134"/>
      </rPr>
      <t xml:space="preserve">SHA07 SAT.  KANTO SERVICE)(SKT6) </t>
    </r>
    <r>
      <rPr>
        <sz val="10"/>
        <rFont val="楷体_GB2312"/>
        <charset val="134"/>
      </rPr>
      <t>外五</t>
    </r>
  </si>
  <si>
    <t>TYO03</t>
  </si>
  <si>
    <t>HECAN</t>
  </si>
  <si>
    <t>QRN</t>
  </si>
  <si>
    <t>泛亚和川</t>
  </si>
  <si>
    <r>
      <rPr>
        <sz val="10"/>
        <color rgb="FFFF0000"/>
        <rFont val="楷体_GB2312"/>
        <charset val="134"/>
      </rPr>
      <t xml:space="preserve">上海/日本线 外运/海丰（上海九州航线 </t>
    </r>
    <r>
      <rPr>
        <sz val="10"/>
        <color rgb="FFFF0000"/>
        <rFont val="Courier New"/>
        <charset val="134"/>
      </rPr>
      <t xml:space="preserve">SHA05 SAT. SKYSHU SERVICE)(SKY1) </t>
    </r>
    <r>
      <rPr>
        <sz val="10"/>
        <color rgb="FFFF0000"/>
        <rFont val="楷体_GB2312"/>
        <charset val="134"/>
      </rPr>
      <t>外四</t>
    </r>
  </si>
  <si>
    <t>HKT03</t>
  </si>
  <si>
    <t>MOJ03</t>
  </si>
  <si>
    <t>SITC ANHE</t>
  </si>
  <si>
    <t>D84</t>
  </si>
  <si>
    <t>海丰安和</t>
  </si>
  <si>
    <t>SKY1-Q61-125 E</t>
  </si>
  <si>
    <t>SKY1-D84-015 E</t>
  </si>
  <si>
    <t>SINOTRANS OSAKA</t>
  </si>
  <si>
    <t>QP8</t>
  </si>
  <si>
    <t>中外运大阪</t>
  </si>
  <si>
    <t>SKY1-Q61-127 E</t>
  </si>
  <si>
    <t>SKY1-D84-017 E</t>
  </si>
  <si>
    <t>SKY1-Q61-129 E</t>
  </si>
  <si>
    <t>SKY1-D84-019 E</t>
  </si>
  <si>
    <r>
      <rPr>
        <sz val="10"/>
        <rFont val="楷体_GB2312"/>
        <charset val="134"/>
      </rPr>
      <t>上海</t>
    </r>
    <r>
      <rPr>
        <sz val="10"/>
        <rFont val="Courier New"/>
        <charset val="134"/>
      </rPr>
      <t>/</t>
    </r>
    <r>
      <rPr>
        <sz val="10"/>
        <rFont val="楷体_GB2312"/>
        <charset val="134"/>
      </rPr>
      <t>日本线</t>
    </r>
    <r>
      <rPr>
        <sz val="10"/>
        <rFont val="Courier New"/>
        <charset val="134"/>
      </rPr>
      <t xml:space="preserve"> </t>
    </r>
    <r>
      <rPr>
        <b/>
        <sz val="10"/>
        <rFont val="楷体_GB2312"/>
        <charset val="134"/>
      </rPr>
      <t>泛亚</t>
    </r>
    <r>
      <rPr>
        <sz val="10"/>
        <rFont val="楷体_GB2312"/>
        <charset val="134"/>
      </rPr>
      <t>（上海周日名古屋航线</t>
    </r>
    <r>
      <rPr>
        <sz val="10"/>
        <rFont val="Courier New"/>
        <charset val="134"/>
      </rPr>
      <t xml:space="preserve"> SHA07 SUN.  NAGOYA SERVICE)</t>
    </r>
    <r>
      <rPr>
        <sz val="10"/>
        <rFont val="楷体_GB2312"/>
        <charset val="134"/>
      </rPr>
      <t>（</t>
    </r>
    <r>
      <rPr>
        <sz val="10"/>
        <rFont val="Courier New"/>
        <charset val="134"/>
      </rPr>
      <t xml:space="preserve">SNG7) </t>
    </r>
    <r>
      <rPr>
        <sz val="10"/>
        <rFont val="楷体_GB2312"/>
        <charset val="134"/>
      </rPr>
      <t>外五</t>
    </r>
  </si>
  <si>
    <t>YKK01</t>
  </si>
  <si>
    <t>CONSIGNIA</t>
  </si>
  <si>
    <t>MLV</t>
  </si>
  <si>
    <t>泛亚康宁</t>
  </si>
  <si>
    <r>
      <rPr>
        <sz val="10"/>
        <rFont val="楷体_GB2312"/>
        <charset val="134"/>
      </rPr>
      <t xml:space="preserve">上海/日本线 </t>
    </r>
    <r>
      <rPr>
        <b/>
        <sz val="10"/>
        <rFont val="楷体_GB2312"/>
        <charset val="134"/>
      </rPr>
      <t>外运</t>
    </r>
    <r>
      <rPr>
        <sz val="10"/>
        <rFont val="楷体_GB2312"/>
        <charset val="134"/>
      </rPr>
      <t xml:space="preserve"> (上海周日关东航线 </t>
    </r>
    <r>
      <rPr>
        <sz val="10"/>
        <rFont val="Courier New"/>
        <charset val="134"/>
      </rPr>
      <t>SHA07 SUN. KANTO SERVICE)(SKT7</t>
    </r>
    <r>
      <rPr>
        <sz val="10"/>
        <rFont val="楷体_GB2312"/>
        <charset val="134"/>
      </rPr>
      <t>) 外五</t>
    </r>
  </si>
  <si>
    <t>TYO42</t>
  </si>
  <si>
    <t>SIRI BHUM</t>
  </si>
  <si>
    <t>A98</t>
  </si>
  <si>
    <t>中外运瑞安</t>
  </si>
  <si>
    <t>TBA</t>
  </si>
  <si>
    <t>UKB45</t>
  </si>
  <si>
    <t>A41</t>
  </si>
  <si>
    <r>
      <rPr>
        <sz val="10"/>
        <rFont val="楷体_GB2312"/>
        <charset val="134"/>
      </rPr>
      <t xml:space="preserve">上海/台湾线 </t>
    </r>
    <r>
      <rPr>
        <b/>
        <sz val="10"/>
        <rFont val="楷体_GB2312"/>
        <charset val="134"/>
      </rPr>
      <t>泛亚</t>
    </r>
    <r>
      <rPr>
        <sz val="10"/>
        <rFont val="楷体_GB2312"/>
        <charset val="134"/>
      </rPr>
      <t>（CTW2） 外五</t>
    </r>
  </si>
  <si>
    <t xml:space="preserve">IRIS 航次   </t>
  </si>
  <si>
    <t>KHH04</t>
  </si>
  <si>
    <t>TCH01</t>
  </si>
  <si>
    <t>KEL40</t>
  </si>
  <si>
    <t>HE BIN</t>
  </si>
  <si>
    <t>511S</t>
  </si>
  <si>
    <t>TN4</t>
  </si>
  <si>
    <t>河滨</t>
  </si>
  <si>
    <t>512S</t>
  </si>
  <si>
    <t>513S</t>
  </si>
  <si>
    <t>514S</t>
  </si>
  <si>
    <t>515S</t>
  </si>
  <si>
    <r>
      <rPr>
        <sz val="10"/>
        <rFont val="楷体_GB2312"/>
        <charset val="134"/>
      </rPr>
      <t xml:space="preserve">上海/台湾线 </t>
    </r>
    <r>
      <rPr>
        <b/>
        <sz val="10"/>
        <rFont val="楷体_GB2312"/>
        <charset val="134"/>
      </rPr>
      <t>锦江</t>
    </r>
    <r>
      <rPr>
        <sz val="10"/>
        <rFont val="楷体_GB2312"/>
        <charset val="134"/>
      </rPr>
      <t>（CTW3） 外五</t>
    </r>
  </si>
  <si>
    <t>KEL02</t>
  </si>
  <si>
    <t>TCH03</t>
  </si>
  <si>
    <t>KHH06</t>
  </si>
  <si>
    <t>JJ STAR</t>
  </si>
  <si>
    <t>QSY</t>
  </si>
  <si>
    <t>锦江之星</t>
  </si>
  <si>
    <r>
      <rPr>
        <b/>
        <sz val="12"/>
        <rFont val="宋体"/>
        <charset val="134"/>
      </rPr>
      <t>明东码头相关链接：</t>
    </r>
    <r>
      <rPr>
        <b/>
        <sz val="12"/>
        <rFont val="Times New Roman"/>
        <charset val="134"/>
      </rPr>
      <t>http://www.fob001.cn/wg5new.php</t>
    </r>
  </si>
  <si>
    <r>
      <rPr>
        <b/>
        <sz val="12"/>
        <rFont val="宋体"/>
        <charset val="134"/>
      </rPr>
      <t>振东码头相关链接：</t>
    </r>
    <r>
      <rPr>
        <b/>
        <sz val="12"/>
        <rFont val="Times New Roman"/>
        <charset val="134"/>
      </rPr>
      <t>http://www.sipgzct.com/wat/controllerServlet.do?method=getinputmode</t>
    </r>
  </si>
  <si>
    <r>
      <rPr>
        <b/>
        <sz val="12"/>
        <rFont val="宋体"/>
        <charset val="134"/>
      </rPr>
      <t>沪东码头相关链接：</t>
    </r>
    <r>
      <rPr>
        <b/>
        <sz val="12"/>
        <rFont val="Times New Roman"/>
        <charset val="134"/>
      </rPr>
      <t>http://www.sect.com.cn/hdwbs/webpages/index.jsp</t>
    </r>
  </si>
  <si>
    <r>
      <rPr>
        <b/>
        <sz val="12"/>
        <rFont val="Times New Roman"/>
        <charset val="134"/>
      </rPr>
      <t>1</t>
    </r>
    <r>
      <rPr>
        <b/>
        <sz val="12"/>
        <rFont val="宋体"/>
        <charset val="134"/>
      </rPr>
      <t>、我司自有船截关时间为船靠前</t>
    </r>
    <r>
      <rPr>
        <b/>
        <sz val="12"/>
        <rFont val="Times New Roman"/>
        <charset val="134"/>
      </rPr>
      <t>6</t>
    </r>
    <r>
      <rPr>
        <b/>
        <sz val="12"/>
        <rFont val="宋体"/>
        <charset val="134"/>
      </rPr>
      <t>小时。</t>
    </r>
  </si>
  <si>
    <r>
      <rPr>
        <b/>
        <sz val="12"/>
        <rFont val="Times New Roman"/>
        <charset val="134"/>
      </rPr>
      <t>2</t>
    </r>
    <r>
      <rPr>
        <b/>
        <sz val="12"/>
        <rFont val="宋体"/>
        <charset val="134"/>
      </rPr>
      <t>、班期若有调整，以最新通知为准。</t>
    </r>
  </si>
  <si>
    <t>上海中远海运集装箱运输有限公司2025年4月上海港开航东南亚线班轮船期表</t>
  </si>
  <si>
    <t>上海/东南亚线（CME）外五</t>
  </si>
  <si>
    <t xml:space="preserve"> </t>
  </si>
  <si>
    <t>船名</t>
  </si>
  <si>
    <t>IRIS CODE</t>
  </si>
  <si>
    <t>IRIS航次</t>
  </si>
  <si>
    <t>SIN02</t>
  </si>
  <si>
    <t>PKG03</t>
  </si>
  <si>
    <t>PEN01</t>
  </si>
  <si>
    <t>VGM CUTOFF</t>
  </si>
  <si>
    <t>COSCO DURBAN</t>
  </si>
  <si>
    <t>147S</t>
  </si>
  <si>
    <t>CAT</t>
  </si>
  <si>
    <t>CSE</t>
  </si>
  <si>
    <t>COSCO COLOMBO</t>
  </si>
  <si>
    <t>129S</t>
  </si>
  <si>
    <t>CAP</t>
  </si>
  <si>
    <t>XIN FANG CHENG</t>
  </si>
  <si>
    <t>293S</t>
  </si>
  <si>
    <t>RID</t>
  </si>
  <si>
    <t>LOUISE</t>
  </si>
  <si>
    <t>0HMCXS1NC</t>
  </si>
  <si>
    <t>A3Z</t>
  </si>
  <si>
    <t>0HMCXS</t>
  </si>
  <si>
    <t>CNC</t>
  </si>
  <si>
    <t>上海/东南亚线 （CKI） 外五</t>
  </si>
  <si>
    <t>JKT01</t>
  </si>
  <si>
    <t>SUB02</t>
  </si>
  <si>
    <t>SGN08</t>
  </si>
  <si>
    <t>KMTC</t>
  </si>
  <si>
    <t>KMTC SHANGHAI</t>
  </si>
  <si>
    <t>2504S</t>
  </si>
  <si>
    <t>AJF</t>
  </si>
  <si>
    <t>027S</t>
  </si>
  <si>
    <t>KMTC HAIPHONG</t>
  </si>
  <si>
    <t>MJD</t>
  </si>
  <si>
    <t>012S</t>
  </si>
  <si>
    <t>KMTC INCHEON</t>
  </si>
  <si>
    <t>QBB</t>
  </si>
  <si>
    <t>021S</t>
  </si>
  <si>
    <t>注：挂靠码头详情请见港口代码sheet</t>
  </si>
  <si>
    <t>上海/印尼航线 （CTI1） 外二</t>
  </si>
  <si>
    <t>周三</t>
  </si>
  <si>
    <t>SUB04</t>
  </si>
  <si>
    <t>DVO02</t>
  </si>
  <si>
    <t xml:space="preserve">VGM CUTOFF </t>
  </si>
  <si>
    <t>XIN BEI LUN</t>
  </si>
  <si>
    <t>272S</t>
  </si>
  <si>
    <t>RIG</t>
  </si>
  <si>
    <t>224S</t>
  </si>
  <si>
    <t>YM EFFICIENCY</t>
  </si>
  <si>
    <t>190S</t>
  </si>
  <si>
    <t>RBD</t>
  </si>
  <si>
    <t>YML</t>
  </si>
  <si>
    <t>COSCO HOUSTON</t>
  </si>
  <si>
    <t>126S</t>
  </si>
  <si>
    <t>CAN</t>
  </si>
  <si>
    <t>上海/泰国 （CT2） 外五</t>
  </si>
  <si>
    <t>LCH05</t>
  </si>
  <si>
    <t>XIN RI ZHAO</t>
  </si>
  <si>
    <t>375S</t>
  </si>
  <si>
    <t>RLN</t>
  </si>
  <si>
    <t>XIN WU HAN</t>
  </si>
  <si>
    <t>177S</t>
  </si>
  <si>
    <t>RSS</t>
  </si>
  <si>
    <t>XIN NAN SHA</t>
  </si>
  <si>
    <t>475S</t>
  </si>
  <si>
    <t>RZW</t>
  </si>
  <si>
    <t>376S</t>
  </si>
  <si>
    <t>上海/泰国 （CT3） 外五</t>
  </si>
  <si>
    <t>LCH04</t>
  </si>
  <si>
    <t>上海/泰国 （CTX） 外五</t>
  </si>
  <si>
    <t>XIN BIN HONG</t>
  </si>
  <si>
    <t>037S</t>
  </si>
  <si>
    <t>MMG</t>
  </si>
  <si>
    <t>QINGDAO TOWER</t>
  </si>
  <si>
    <t>0FQ17S1NC</t>
  </si>
  <si>
    <t>TDC</t>
  </si>
  <si>
    <t>0FQ17S</t>
  </si>
  <si>
    <t>AS NORA</t>
  </si>
  <si>
    <t>0FQ19S1NC</t>
  </si>
  <si>
    <t>NPN</t>
  </si>
  <si>
    <t>0FQ19S</t>
  </si>
  <si>
    <t>038S</t>
  </si>
  <si>
    <t>0FQ1DS1NC</t>
  </si>
  <si>
    <t>0FQ1DS</t>
  </si>
  <si>
    <t>上海/越南 （CV1） 外四</t>
  </si>
  <si>
    <t>DAD01</t>
  </si>
  <si>
    <t>WAN HAI 373</t>
  </si>
  <si>
    <t>S010</t>
  </si>
  <si>
    <t>MZQ</t>
  </si>
  <si>
    <t>WHL</t>
  </si>
  <si>
    <t>WAN HAI 359</t>
  </si>
  <si>
    <t>S023</t>
  </si>
  <si>
    <t>MLA</t>
  </si>
  <si>
    <t xml:space="preserve">WHL </t>
  </si>
  <si>
    <t xml:space="preserve">INTERASIA ADVANCE </t>
  </si>
  <si>
    <t>S307</t>
  </si>
  <si>
    <t>RN7</t>
  </si>
  <si>
    <t>IAL</t>
  </si>
  <si>
    <t>S011</t>
  </si>
  <si>
    <t>S024</t>
  </si>
  <si>
    <t>注：CV1航线合作方船上海港公布船舶计划开航日期是每周五，请关注码头网站船舶实际靠离泊日期</t>
  </si>
  <si>
    <t>上海/越南 （CV2）外五</t>
  </si>
  <si>
    <t>KANWAY LUCKY</t>
  </si>
  <si>
    <t>008W</t>
  </si>
  <si>
    <t>MVD</t>
  </si>
  <si>
    <t>KYOTO TOWER</t>
  </si>
  <si>
    <t>034W</t>
  </si>
  <si>
    <t>QDB</t>
  </si>
  <si>
    <t>INSIGHT</t>
  </si>
  <si>
    <t>025W</t>
  </si>
  <si>
    <t>A9B</t>
  </si>
  <si>
    <t>009W</t>
  </si>
  <si>
    <t>上海/越南（IAF）外五</t>
  </si>
  <si>
    <t>MNL01</t>
  </si>
  <si>
    <t>上海/菲律宾 （CV5） 外五</t>
  </si>
  <si>
    <t>SFS01</t>
  </si>
  <si>
    <t>上海/海防 （SHX） 外五</t>
  </si>
  <si>
    <t>HPH44</t>
  </si>
  <si>
    <t>XCT01</t>
  </si>
  <si>
    <t>上海/马来西亚线 （NEW KCM2） 外二</t>
  </si>
  <si>
    <t>上海/柬埔寨线 （RBC2） 外一</t>
  </si>
  <si>
    <t>KOS01</t>
  </si>
  <si>
    <t>BKK02</t>
  </si>
  <si>
    <t>INGENUITY</t>
  </si>
  <si>
    <t>097S</t>
  </si>
  <si>
    <t>AIO</t>
  </si>
  <si>
    <t>NATTHA BHUM</t>
  </si>
  <si>
    <t>034S</t>
  </si>
  <si>
    <t>MOZ</t>
  </si>
  <si>
    <t>028S</t>
  </si>
  <si>
    <t>RCL</t>
  </si>
  <si>
    <t>CAPE FORBY</t>
  </si>
  <si>
    <t>144S</t>
  </si>
  <si>
    <t>AUU</t>
  </si>
  <si>
    <t>098S</t>
  </si>
  <si>
    <t>035S</t>
  </si>
  <si>
    <t>029S</t>
  </si>
  <si>
    <t>上海/马尼拉（CNP2） 外五</t>
  </si>
  <si>
    <t>MNL01（N）</t>
  </si>
  <si>
    <t>MNL02（S）</t>
  </si>
  <si>
    <t>SUBIC</t>
  </si>
  <si>
    <t>上海/马尼拉（CP8）外五</t>
  </si>
  <si>
    <t>MNL02（S)</t>
  </si>
  <si>
    <t xml:space="preserve">CNC SERVAL </t>
  </si>
  <si>
    <t>0JVLAS1NC</t>
  </si>
  <si>
    <t>NY3</t>
  </si>
  <si>
    <t>081S</t>
  </si>
  <si>
    <t>0JVLAS</t>
  </si>
  <si>
    <t>COLOMBO</t>
  </si>
  <si>
    <t>059S</t>
  </si>
  <si>
    <t>SZV</t>
  </si>
  <si>
    <t>0JVLES1NC</t>
  </si>
  <si>
    <t>082S</t>
  </si>
  <si>
    <t>0JVLES</t>
  </si>
  <si>
    <t>060S</t>
  </si>
  <si>
    <t>0JVLIS1NC</t>
  </si>
  <si>
    <t>083S</t>
  </si>
  <si>
    <t>0JVLIS</t>
  </si>
  <si>
    <t>上海/印度航线（CIX3）外二</t>
  </si>
  <si>
    <t>CMB03</t>
  </si>
  <si>
    <t>NVA03</t>
  </si>
  <si>
    <t>PIP01</t>
  </si>
  <si>
    <t>上海/印巴线（PMX）外二</t>
  </si>
  <si>
    <t>PKG01</t>
  </si>
  <si>
    <t>KHI02（E）</t>
  </si>
  <si>
    <t>KHI03</t>
  </si>
  <si>
    <t>MUN01</t>
  </si>
  <si>
    <t>XIN CHANG SHU</t>
  </si>
  <si>
    <t>093W</t>
  </si>
  <si>
    <t>QM3</t>
  </si>
  <si>
    <t>COSCO NEW YORK</t>
  </si>
  <si>
    <t>140W</t>
  </si>
  <si>
    <t>CBW</t>
  </si>
  <si>
    <t>XIN FU ZHOU</t>
  </si>
  <si>
    <t>090W</t>
  </si>
  <si>
    <t>QJ3</t>
  </si>
  <si>
    <t>WAN HAI 626</t>
  </si>
  <si>
    <t>W022</t>
  </si>
  <si>
    <t>STB</t>
  </si>
  <si>
    <t>WAN HAI 611</t>
  </si>
  <si>
    <t>W077</t>
  </si>
  <si>
    <t>Q8U</t>
  </si>
  <si>
    <t>077W</t>
  </si>
  <si>
    <t>备注：KHI02=Karachi Int'l Container Terminal（进港代码:PKKCT） ; KHI03=KARACHI PICT（进港代码：PKKHI）</t>
  </si>
  <si>
    <t>远东-CHENNEI航线（FCS） 外二</t>
  </si>
  <si>
    <t>MAA03</t>
  </si>
  <si>
    <t>VTZ01</t>
  </si>
  <si>
    <t>NAVIOS UTMOST</t>
  </si>
  <si>
    <t>D88</t>
  </si>
  <si>
    <t>SMH</t>
  </si>
  <si>
    <t>BHUDTHI BHUM</t>
  </si>
  <si>
    <t>026W</t>
  </si>
  <si>
    <t>AOU</t>
  </si>
  <si>
    <t>039W</t>
  </si>
  <si>
    <t>KMTC MUMBAI</t>
  </si>
  <si>
    <t>2503W</t>
  </si>
  <si>
    <t>Q9K</t>
  </si>
  <si>
    <t>073W</t>
  </si>
  <si>
    <t>APL TURKEY</t>
  </si>
  <si>
    <t>0FDEHW1MA</t>
  </si>
  <si>
    <t>NG2</t>
  </si>
  <si>
    <t>040W</t>
  </si>
  <si>
    <t>0FDEHW</t>
  </si>
  <si>
    <t>备注：上海本港没有固定舱位，需CASE BY CASE 单票申请舱位</t>
  </si>
  <si>
    <t>远东-CHENNAI航线（FCE） 外二</t>
  </si>
  <si>
    <t>HKG01</t>
  </si>
  <si>
    <t xml:space="preserve">MAA03 </t>
  </si>
  <si>
    <t>KUP01</t>
  </si>
  <si>
    <t>WAN HAI 508</t>
  </si>
  <si>
    <t>W211</t>
  </si>
  <si>
    <t>RFE</t>
  </si>
  <si>
    <t>211W</t>
  </si>
  <si>
    <t>SEASPAN OSAKA</t>
  </si>
  <si>
    <t>0024W</t>
  </si>
  <si>
    <t>RQL</t>
  </si>
  <si>
    <t>144W</t>
  </si>
  <si>
    <t>ONE</t>
  </si>
  <si>
    <t>OOCL CHARLESTON</t>
  </si>
  <si>
    <t>248W</t>
  </si>
  <si>
    <t>RLI</t>
  </si>
  <si>
    <t>WAN HAI 510</t>
  </si>
  <si>
    <t>W188</t>
  </si>
  <si>
    <t>AYV</t>
  </si>
  <si>
    <t>188W</t>
  </si>
  <si>
    <t>XIN WEN ZHOU</t>
  </si>
  <si>
    <t>170W</t>
  </si>
  <si>
    <t>QNN</t>
  </si>
  <si>
    <t xml:space="preserve">备注：MAA为CHENNAI; KUP=Kattupalli
</t>
  </si>
  <si>
    <t>Eastern China / Western India - Weekly Service  （CI1 SERVICE） 外二</t>
  </si>
  <si>
    <t xml:space="preserve">NVA05（E） </t>
  </si>
  <si>
    <t>KHI04</t>
  </si>
  <si>
    <t xml:space="preserve">OOCL ATLANTA </t>
  </si>
  <si>
    <t>NK3</t>
  </si>
  <si>
    <t>MUN01 4/23</t>
  </si>
  <si>
    <t xml:space="preserve">XIN YA ZHOU </t>
  </si>
  <si>
    <t>R56</t>
  </si>
  <si>
    <t>MUN01 5/7</t>
  </si>
  <si>
    <t xml:space="preserve">XIN BEIJING </t>
  </si>
  <si>
    <t>QL7</t>
  </si>
  <si>
    <t>MUN01 5/14</t>
  </si>
  <si>
    <t>上海/印巴航线（AS1） 外二</t>
  </si>
  <si>
    <t>NVA02</t>
  </si>
  <si>
    <t>MUN03</t>
  </si>
  <si>
    <t>QCT01</t>
  </si>
  <si>
    <t>CMA CGM SHANGHAI</t>
  </si>
  <si>
    <t>0FFEBW1MA</t>
  </si>
  <si>
    <t>MIW</t>
  </si>
  <si>
    <t>0FFEBW</t>
  </si>
  <si>
    <t>APL FLORIDA</t>
  </si>
  <si>
    <t>0FFEDW1MA</t>
  </si>
  <si>
    <t>NG8</t>
  </si>
  <si>
    <t>0FFEDW</t>
  </si>
  <si>
    <t>CMA CGM FORT DIAMANT</t>
  </si>
  <si>
    <t>0FFEFW1MA</t>
  </si>
  <si>
    <t>DAP</t>
  </si>
  <si>
    <t>0FFEFW</t>
  </si>
  <si>
    <t>ALS CLIVIA</t>
  </si>
  <si>
    <t>0FFEHW1MA</t>
  </si>
  <si>
    <t>D38</t>
  </si>
  <si>
    <t>0FFEHW</t>
  </si>
  <si>
    <t>上海/印巴航线（CPX）外二</t>
  </si>
  <si>
    <t>KHI02</t>
  </si>
  <si>
    <t>OOCL LE HAVRE</t>
  </si>
  <si>
    <t>QJM</t>
  </si>
  <si>
    <t>187W</t>
  </si>
  <si>
    <t>NAVIOS JASMINE</t>
  </si>
  <si>
    <t>AOH</t>
  </si>
  <si>
    <t>059W</t>
  </si>
  <si>
    <t>OOCL DALIAN</t>
  </si>
  <si>
    <t>RJU</t>
  </si>
  <si>
    <t>128W</t>
  </si>
  <si>
    <t>ARAYA BHUM</t>
  </si>
  <si>
    <t>RFY</t>
  </si>
  <si>
    <t>151W</t>
  </si>
  <si>
    <t>OOCL NAGOYA</t>
  </si>
  <si>
    <t>QDL</t>
  </si>
  <si>
    <t>189W</t>
  </si>
  <si>
    <t>上海/韩国线（周五班）（PUS/NGB/SHA/PUS WEEKLY SERVICE）（AK6） 外五</t>
  </si>
  <si>
    <t>PUS05</t>
  </si>
  <si>
    <t>KAN04</t>
  </si>
  <si>
    <t>QIYUNHE</t>
  </si>
  <si>
    <t>485E</t>
  </si>
  <si>
    <t>CKE</t>
  </si>
  <si>
    <t>072E</t>
  </si>
  <si>
    <t>486E</t>
  </si>
  <si>
    <t>073E</t>
  </si>
  <si>
    <t>487E</t>
  </si>
  <si>
    <t>488E</t>
  </si>
  <si>
    <t>上海/韩国线（周四班）（NGB/SHA/INCHON/WEEKLY SERVICE）（AK12） 外五</t>
  </si>
  <si>
    <t>INC04</t>
  </si>
  <si>
    <t>XIN MING ZHOU 20</t>
  </si>
  <si>
    <t>2515E</t>
  </si>
  <si>
    <t>QSF</t>
  </si>
  <si>
    <t>560E</t>
  </si>
  <si>
    <t>2516E</t>
  </si>
  <si>
    <t>561E</t>
  </si>
  <si>
    <t>2517E</t>
  </si>
  <si>
    <t>562E</t>
  </si>
  <si>
    <t>2518E</t>
  </si>
  <si>
    <t>563E</t>
  </si>
  <si>
    <t>2519E</t>
  </si>
  <si>
    <t>564E</t>
  </si>
  <si>
    <t>COSCO SHIPPING LINES ASIA--EUROPE EXPRESS SERVICE-Loop3 （AEU3）  洋山1</t>
  </si>
  <si>
    <t>TPJ</t>
  </si>
  <si>
    <t>CNE</t>
  </si>
  <si>
    <t>CSA</t>
  </si>
  <si>
    <t>CNF</t>
  </si>
  <si>
    <t>COSCO SHIPPING SCORPIO</t>
  </si>
  <si>
    <t>030W</t>
  </si>
  <si>
    <t>上海/美东6线 （AWE6）  洋山1</t>
  </si>
  <si>
    <t>CMP05</t>
  </si>
  <si>
    <t>上海/美东2线（AWE2）  洋山1</t>
  </si>
  <si>
    <t>PUS83</t>
  </si>
  <si>
    <t>032E</t>
  </si>
  <si>
    <t>071E</t>
  </si>
  <si>
    <t>027E</t>
  </si>
  <si>
    <t>COSCO FORTUNE</t>
  </si>
  <si>
    <t>078E</t>
  </si>
  <si>
    <t>TAR</t>
  </si>
  <si>
    <t>上海/新西兰（JKN）  外二</t>
  </si>
  <si>
    <t>MAERSK GAIRLOCH</t>
  </si>
  <si>
    <t>RRR</t>
  </si>
  <si>
    <t>152S</t>
  </si>
  <si>
    <t>MSK</t>
  </si>
  <si>
    <t>NYK FUSHIMI</t>
  </si>
  <si>
    <t>131S</t>
  </si>
  <si>
    <t>QEA</t>
  </si>
  <si>
    <t>NYK FUTAGO</t>
  </si>
  <si>
    <t>100S</t>
  </si>
  <si>
    <t>QEB</t>
  </si>
  <si>
    <t>099S</t>
  </si>
  <si>
    <t>NAVIOS MIAMI</t>
  </si>
  <si>
    <t>184S</t>
  </si>
  <si>
    <t>RJT</t>
  </si>
  <si>
    <t>CYH  外五</t>
  </si>
  <si>
    <t>HPH46</t>
  </si>
  <si>
    <t>XIN YING KOU</t>
  </si>
  <si>
    <t>252S</t>
  </si>
  <si>
    <t>QSW</t>
  </si>
  <si>
    <t>JIN JI YUAN</t>
  </si>
  <si>
    <t>207S</t>
  </si>
  <si>
    <t>S7G</t>
  </si>
  <si>
    <t>253S</t>
  </si>
  <si>
    <t>AS2 外二</t>
  </si>
  <si>
    <t>CMB01</t>
  </si>
  <si>
    <t>SIS1 外二</t>
  </si>
  <si>
    <t>XIN YAN TAI</t>
  </si>
  <si>
    <t>256S</t>
  </si>
  <si>
    <t>RW0</t>
  </si>
  <si>
    <t>250S</t>
  </si>
  <si>
    <t>OOLU</t>
  </si>
  <si>
    <t>CMA CGM GEORGE SAND</t>
  </si>
  <si>
    <t>1QAIWS1NC</t>
  </si>
  <si>
    <t>M73</t>
  </si>
  <si>
    <t>1QAIWS</t>
  </si>
  <si>
    <t>XIN YAN TIAN</t>
  </si>
  <si>
    <t>103S</t>
  </si>
  <si>
    <t>RUS</t>
  </si>
  <si>
    <t>ZHONG GU TAI YUAN</t>
  </si>
  <si>
    <t>1QAJ0S1NC</t>
  </si>
  <si>
    <t>MXY</t>
  </si>
  <si>
    <t>013S</t>
  </si>
  <si>
    <t>1QAJ0S</t>
  </si>
  <si>
    <t>257S</t>
  </si>
  <si>
    <t>251S</t>
  </si>
  <si>
    <t>CI2 外一</t>
  </si>
  <si>
    <t>COK01</t>
  </si>
  <si>
    <t>AKA BHUM</t>
  </si>
  <si>
    <t>028W</t>
  </si>
  <si>
    <t>N2X</t>
  </si>
  <si>
    <t>WAN HAI 515</t>
  </si>
  <si>
    <t>W099</t>
  </si>
  <si>
    <t>QAJ</t>
  </si>
  <si>
    <t>079W</t>
  </si>
  <si>
    <t>WAN HAI 516</t>
  </si>
  <si>
    <t>W083</t>
  </si>
  <si>
    <t>QCF</t>
  </si>
  <si>
    <t>061W</t>
  </si>
  <si>
    <t>INTERASIA INSPIRATION</t>
  </si>
  <si>
    <t>W062</t>
  </si>
  <si>
    <t>MUM</t>
  </si>
  <si>
    <t>IAP 外二</t>
  </si>
  <si>
    <t>NVA05</t>
  </si>
  <si>
    <t xml:space="preserve">  明东码头相关链接：http://www.fob001.cn/wg5new.php</t>
  </si>
  <si>
    <t xml:space="preserve">  振东码头相关链接：http://www.sipgzct.com/wat/controllerServlet.do?method=getinputmode</t>
  </si>
  <si>
    <t xml:space="preserve">  沪东码头相关链接：http://www.sect.com.cn/hdwbs/webpages/index.jsp</t>
  </si>
  <si>
    <t>1、我司自有船截关时间为船靠前6小时。</t>
  </si>
  <si>
    <t>2、班期若有调整，以最新通知为准。</t>
  </si>
  <si>
    <t>上海中远海运集装箱运输有限公司2025年4月上海港开航亚太线班轮船期表</t>
  </si>
  <si>
    <t>中远海运集运中东快航(COSCON Middle East Express Service)(MEX)</t>
  </si>
  <si>
    <t>CODE</t>
  </si>
  <si>
    <t>JEA18</t>
  </si>
  <si>
    <t>KHL20</t>
  </si>
  <si>
    <t>DAM22</t>
  </si>
  <si>
    <t>操作方</t>
  </si>
  <si>
    <t>VGM清单</t>
  </si>
  <si>
    <t>COSCO SHIPPING AQUARIUS</t>
  </si>
  <si>
    <t>041W</t>
  </si>
  <si>
    <t>CNB</t>
  </si>
  <si>
    <t>洋山4期（SHA45）</t>
  </si>
  <si>
    <t>16:00 PM</t>
  </si>
  <si>
    <t>COSCO SHIPPING LIBRA</t>
  </si>
  <si>
    <t>CSB</t>
  </si>
  <si>
    <t>CSCL ATLANTIC OCEAN</t>
  </si>
  <si>
    <t>QIP</t>
  </si>
  <si>
    <t>COSCO SHIPPING PLANET</t>
  </si>
  <si>
    <t>CSK</t>
  </si>
  <si>
    <t>REMARK:</t>
  </si>
  <si>
    <t>中远集运中东快航 (COSCON Middle East Express Service) (MEX2)</t>
  </si>
  <si>
    <t>HMD20</t>
  </si>
  <si>
    <t>DMN22</t>
  </si>
  <si>
    <t>JUB23</t>
  </si>
  <si>
    <t>KHL25</t>
  </si>
  <si>
    <t>中远集运中东快航 (COSCON Middle East Express Service) (MEX5)</t>
  </si>
  <si>
    <t>JEA17</t>
  </si>
  <si>
    <t>UQR20</t>
  </si>
  <si>
    <t>EVER LUCID</t>
  </si>
  <si>
    <t>0108-077W</t>
  </si>
  <si>
    <t>QLR</t>
  </si>
  <si>
    <t>0108077W</t>
  </si>
  <si>
    <t>外2（SHA04）</t>
  </si>
  <si>
    <t>EVER LEGEND</t>
  </si>
  <si>
    <t>1665-068W</t>
  </si>
  <si>
    <t>068W</t>
  </si>
  <si>
    <t>QCC</t>
  </si>
  <si>
    <t>1665068W</t>
  </si>
  <si>
    <t>EVER LOADING</t>
  </si>
  <si>
    <t>1666-065W</t>
  </si>
  <si>
    <t>065W</t>
  </si>
  <si>
    <t>QTY</t>
  </si>
  <si>
    <t>1666065W</t>
  </si>
  <si>
    <t>EVER LOTUS</t>
  </si>
  <si>
    <t>1667-065W</t>
  </si>
  <si>
    <t>QJJ</t>
  </si>
  <si>
    <t>1667065W</t>
  </si>
  <si>
    <t>EVER LEADING</t>
  </si>
  <si>
    <t>1668-075W</t>
  </si>
  <si>
    <t>QZ8</t>
  </si>
  <si>
    <t>1668075W</t>
  </si>
  <si>
    <t>上海/红海线 (RES2)</t>
  </si>
  <si>
    <t>JIB02</t>
  </si>
  <si>
    <t>JED03</t>
  </si>
  <si>
    <t>AQB01</t>
  </si>
  <si>
    <t>SUE01</t>
  </si>
  <si>
    <t>PIL</t>
  </si>
  <si>
    <t>澳洲/中国(A3C)</t>
  </si>
  <si>
    <t>SYD13</t>
  </si>
  <si>
    <t>MEL17</t>
  </si>
  <si>
    <t>BNE23</t>
  </si>
  <si>
    <t>OOCL CANADA</t>
  </si>
  <si>
    <t>112S</t>
  </si>
  <si>
    <t>117S</t>
  </si>
  <si>
    <t>RVP</t>
  </si>
  <si>
    <t>COSU</t>
  </si>
  <si>
    <t>OOCL DURBAN</t>
  </si>
  <si>
    <t>030S</t>
  </si>
  <si>
    <t>046S</t>
  </si>
  <si>
    <t>NR2</t>
  </si>
  <si>
    <t>25030S</t>
  </si>
  <si>
    <t>OOCL BEIJING</t>
  </si>
  <si>
    <t>118S</t>
  </si>
  <si>
    <t>SMS</t>
  </si>
  <si>
    <t>BLANK</t>
  </si>
  <si>
    <t>澳洲/日韩中国(AUSTRALIA/JAPAN/KOREA/CHINA SERVICE)（A3N）</t>
  </si>
  <si>
    <t>MEL14</t>
  </si>
  <si>
    <t>SYD17</t>
  </si>
  <si>
    <t>BNE20</t>
  </si>
  <si>
    <t>TIAN XIANG HE</t>
  </si>
  <si>
    <t>149S</t>
  </si>
  <si>
    <t>CAX</t>
  </si>
  <si>
    <t>CMA CGM FIORDLAND</t>
  </si>
  <si>
    <t>235S</t>
  </si>
  <si>
    <t>MTJ</t>
  </si>
  <si>
    <t>CMA CGM ETOSHA</t>
  </si>
  <si>
    <t>006S</t>
  </si>
  <si>
    <t>D15</t>
  </si>
  <si>
    <t>OOCL SHANGHAI</t>
  </si>
  <si>
    <t>091S</t>
  </si>
  <si>
    <t>198S</t>
  </si>
  <si>
    <t>RWV</t>
  </si>
  <si>
    <t>Z`</t>
  </si>
  <si>
    <t>CMA CGM BAIKAL</t>
  </si>
  <si>
    <t>MWT</t>
  </si>
  <si>
    <t>ANL</t>
  </si>
  <si>
    <t>ASAX</t>
  </si>
  <si>
    <t>FRE02</t>
  </si>
  <si>
    <t>上海/新西兰（JAPAN/KOREA/HONGKONGEW ZEALAND WEEKLY SERVICE)（JKN）</t>
  </si>
  <si>
    <t>HK4</t>
  </si>
  <si>
    <t>BNE15</t>
  </si>
  <si>
    <t>AUC20</t>
  </si>
  <si>
    <t>LYT23</t>
  </si>
  <si>
    <t>NAP25</t>
  </si>
  <si>
    <t>TAU26</t>
  </si>
  <si>
    <t>MSKU</t>
  </si>
  <si>
    <t>上海/新西兰ASIA / AUSTRALIA-NEW ZEALAND/  SERVICE (CNS)</t>
  </si>
  <si>
    <t>船    名</t>
  </si>
  <si>
    <t>BNE17</t>
  </si>
  <si>
    <t>AUC21</t>
  </si>
  <si>
    <t>LYT25</t>
  </si>
  <si>
    <t>WLG26</t>
  </si>
  <si>
    <t>NAP29</t>
  </si>
  <si>
    <t>TAU30</t>
  </si>
  <si>
    <t>APL SCOTLAND</t>
  </si>
  <si>
    <t>468S</t>
  </si>
  <si>
    <t>N89</t>
  </si>
  <si>
    <t>omit</t>
  </si>
  <si>
    <t>OOCL BUSAN</t>
  </si>
  <si>
    <t>697S</t>
  </si>
  <si>
    <t>170S</t>
  </si>
  <si>
    <t>RZS</t>
  </si>
  <si>
    <t>KOTA LESTARI</t>
  </si>
  <si>
    <t>274S</t>
  </si>
  <si>
    <t>N66</t>
  </si>
  <si>
    <t>CMA CGM PERTH</t>
  </si>
  <si>
    <t>470S</t>
  </si>
  <si>
    <t>A3E</t>
  </si>
  <si>
    <r>
      <rPr>
        <sz val="12"/>
        <rFont val="宋体"/>
        <charset val="134"/>
        <scheme val="minor"/>
      </rPr>
      <t>开航</t>
    </r>
    <r>
      <rPr>
        <sz val="10"/>
        <rFont val="Courier New"/>
        <charset val="134"/>
      </rPr>
      <t>/</t>
    </r>
    <r>
      <rPr>
        <sz val="10"/>
        <rFont val="宋体"/>
        <charset val="134"/>
      </rPr>
      <t>周一</t>
    </r>
  </si>
  <si>
    <t>BNE</t>
  </si>
  <si>
    <t>TSV</t>
  </si>
  <si>
    <t>LAE</t>
  </si>
  <si>
    <t>MTK</t>
  </si>
  <si>
    <t>DRW</t>
  </si>
  <si>
    <t>HANSA FREYBURG</t>
  </si>
  <si>
    <t>036S</t>
  </si>
  <si>
    <t>P98</t>
  </si>
  <si>
    <t>AAA2</t>
  </si>
  <si>
    <t>SIN</t>
  </si>
  <si>
    <t>FRE</t>
  </si>
  <si>
    <t>ADL</t>
  </si>
  <si>
    <t>.</t>
  </si>
  <si>
    <t>OOCL SAVANNAH</t>
  </si>
  <si>
    <t>458W</t>
  </si>
  <si>
    <t>RQQ</t>
  </si>
  <si>
    <t>APL VANDA</t>
  </si>
  <si>
    <t>NG7 041W</t>
  </si>
  <si>
    <t>备注：</t>
  </si>
  <si>
    <t xml:space="preserve">1、各航线24小时申报截止时间以上海中货网站公布为准，具体请参链接http://172.22.44.248/index.htm：如遇船期调整，会及时更新截止时间。 </t>
  </si>
  <si>
    <t xml:space="preserve">    冠东码头相关链接：https://www.hb56.com</t>
  </si>
  <si>
    <t xml:space="preserve">    盛东码头相关链接：https://www.hb56.com</t>
  </si>
  <si>
    <t xml:space="preserve">    明东码头相关链接：https://www.hb56.com</t>
  </si>
  <si>
    <t xml:space="preserve">    振东码头相关链接：https://www.hb56.com</t>
  </si>
  <si>
    <t xml:space="preserve">    沪东码头相关链接：https://www.hb56.com</t>
  </si>
  <si>
    <t>4、我司自有船截关时间为船靠前6小时</t>
  </si>
  <si>
    <t>上海中远海运集装箱运输有限公司2025年4月上海港开航拉非航线班轮船期表</t>
  </si>
  <si>
    <t>上海/南美线(FAR EAST/SOUTH AMERICA EXPRESS WEEKLY SERVICE)(ESA)</t>
  </si>
  <si>
    <t>RIO03</t>
  </si>
  <si>
    <t>GRU06</t>
  </si>
  <si>
    <t>NVT01</t>
  </si>
  <si>
    <t>MVD01</t>
  </si>
  <si>
    <t>BUE02</t>
  </si>
  <si>
    <t>PNG01</t>
  </si>
  <si>
    <t>COSCO SHIPPING RHINE</t>
  </si>
  <si>
    <t>037W</t>
  </si>
  <si>
    <t>CHE</t>
  </si>
  <si>
    <t>洋山1期</t>
  </si>
  <si>
    <t>16:00PM</t>
  </si>
  <si>
    <t>KOTA PUSAKA</t>
  </si>
  <si>
    <t>0036W</t>
  </si>
  <si>
    <t>036W</t>
  </si>
  <si>
    <t>SZC</t>
  </si>
  <si>
    <t>EVER FINE</t>
  </si>
  <si>
    <t>1639-021W</t>
  </si>
  <si>
    <t>021W</t>
  </si>
  <si>
    <t>NZE</t>
  </si>
  <si>
    <t>1639021W</t>
  </si>
  <si>
    <t>KOTA PAHLAWAN</t>
  </si>
  <si>
    <t>0040W</t>
  </si>
  <si>
    <t>N8K</t>
  </si>
  <si>
    <t>上海/南美东2线（South America East Coast--Asia Service 2） ESA2</t>
  </si>
  <si>
    <t>GRU01</t>
  </si>
  <si>
    <t>IOA01</t>
  </si>
  <si>
    <t>COSCO SHIPPING URUGUAY</t>
  </si>
  <si>
    <t>CJU</t>
  </si>
  <si>
    <t>COSCO SHIPPING PERU</t>
  </si>
  <si>
    <t>CJP</t>
  </si>
  <si>
    <t>CMA CGM BAHIA</t>
  </si>
  <si>
    <t>0BDL2W1MA</t>
  </si>
  <si>
    <t>MRT</t>
  </si>
  <si>
    <t>0BDL2W</t>
  </si>
  <si>
    <t>CMA CGM PARATY</t>
  </si>
  <si>
    <t>0BDL4W1MA</t>
  </si>
  <si>
    <t>MWH</t>
  </si>
  <si>
    <t>0BDL4W</t>
  </si>
  <si>
    <t>COSCO SHIPPING CHILE</t>
  </si>
  <si>
    <t>CJQ</t>
  </si>
  <si>
    <t>16:01PM</t>
  </si>
  <si>
    <t>MVD03</t>
  </si>
  <si>
    <t>上海/南美西一线(WSA)</t>
  </si>
  <si>
    <t>ZLO19</t>
  </si>
  <si>
    <t>BBA26</t>
  </si>
  <si>
    <t>BUN28</t>
  </si>
  <si>
    <t>CLL32</t>
  </si>
  <si>
    <t>SAA37</t>
  </si>
  <si>
    <t>VAP02</t>
  </si>
  <si>
    <t>AMS（墨西哥）</t>
  </si>
  <si>
    <t>EVER LAMBENT</t>
  </si>
  <si>
    <t>0725-070E</t>
  </si>
  <si>
    <t>QV5</t>
  </si>
  <si>
    <t>0725070E</t>
  </si>
  <si>
    <t>12:00AM</t>
  </si>
  <si>
    <t>12:00PM</t>
  </si>
  <si>
    <t>EVER LIBRA</t>
  </si>
  <si>
    <t>0726-078E</t>
  </si>
  <si>
    <t>178E</t>
  </si>
  <si>
    <t>Q13</t>
  </si>
  <si>
    <t>0726078E</t>
  </si>
  <si>
    <t>EVER LOVELY</t>
  </si>
  <si>
    <t>0727-061E</t>
  </si>
  <si>
    <t>061E</t>
  </si>
  <si>
    <t>Q8N</t>
  </si>
  <si>
    <t>0727061E</t>
  </si>
  <si>
    <t>EVER LAWFUL</t>
  </si>
  <si>
    <t>0728-062E</t>
  </si>
  <si>
    <t>162E</t>
  </si>
  <si>
    <t>Q14</t>
  </si>
  <si>
    <t>0728062E</t>
  </si>
  <si>
    <t>上海/南美西二线（WSA2）</t>
  </si>
  <si>
    <t>ZLO01</t>
  </si>
  <si>
    <t>LZC02</t>
  </si>
  <si>
    <t>PRQ03</t>
  </si>
  <si>
    <t>CLL02</t>
  </si>
  <si>
    <t>GYE02</t>
  </si>
  <si>
    <t>AMS(墨西哥）</t>
  </si>
  <si>
    <t>KOTA EAGLE</t>
  </si>
  <si>
    <t>003E</t>
  </si>
  <si>
    <t>D4A</t>
  </si>
  <si>
    <t>洋山4期</t>
  </si>
  <si>
    <t>WAN HAI A18</t>
  </si>
  <si>
    <t>D2D</t>
  </si>
  <si>
    <t>E001</t>
  </si>
  <si>
    <t>KOTA EMBUN</t>
  </si>
  <si>
    <t>DDA</t>
  </si>
  <si>
    <t>WAN HAI A06</t>
  </si>
  <si>
    <t>007E</t>
  </si>
  <si>
    <t>MRO</t>
  </si>
  <si>
    <t>E007</t>
  </si>
  <si>
    <t>上海/南美西三线（WSA3）</t>
  </si>
  <si>
    <t>ZLO03</t>
  </si>
  <si>
    <t>CXF01</t>
  </si>
  <si>
    <t>SAA01</t>
  </si>
  <si>
    <t>OPERATOR</t>
  </si>
  <si>
    <t>CSCL WINTER</t>
  </si>
  <si>
    <t>056E</t>
  </si>
  <si>
    <t>HCW</t>
  </si>
  <si>
    <t>COSCO PACIFIC</t>
  </si>
  <si>
    <t>093E</t>
  </si>
  <si>
    <t>CCI</t>
  </si>
  <si>
    <t>XIN OU ZHOU</t>
  </si>
  <si>
    <t>Q94</t>
  </si>
  <si>
    <t>COSCO AMERICA</t>
  </si>
  <si>
    <t>CCF</t>
  </si>
  <si>
    <t>WSA5</t>
  </si>
  <si>
    <t>ESE01</t>
  </si>
  <si>
    <t>BUN01/BUN02</t>
  </si>
  <si>
    <t>GYE01</t>
  </si>
  <si>
    <t>OOCL CHENNAI</t>
  </si>
  <si>
    <t>005E</t>
  </si>
  <si>
    <t>D01</t>
  </si>
  <si>
    <t>SAVANNAH</t>
  </si>
  <si>
    <t>025E</t>
  </si>
  <si>
    <t>QXI</t>
  </si>
  <si>
    <t>OOCL MEMPHIS</t>
  </si>
  <si>
    <t>090E</t>
  </si>
  <si>
    <t>NJ9</t>
  </si>
  <si>
    <t>TINA I</t>
  </si>
  <si>
    <t>118E</t>
  </si>
  <si>
    <t>NS5</t>
  </si>
  <si>
    <t>上海/南美西四线（WSA4）</t>
  </si>
  <si>
    <t>BUN02</t>
  </si>
  <si>
    <t>PSJ01</t>
  </si>
  <si>
    <t>CMA CGM XIAMEN</t>
  </si>
  <si>
    <t>0MHQQE1MA</t>
  </si>
  <si>
    <t>009E</t>
  </si>
  <si>
    <t>N3G</t>
  </si>
  <si>
    <t>0MHQQE</t>
  </si>
  <si>
    <t>CMA CGM RIMBAUD</t>
  </si>
  <si>
    <t>0MHQSE1MA</t>
  </si>
  <si>
    <t>MUU</t>
  </si>
  <si>
    <t>0MHQSE</t>
  </si>
  <si>
    <t>CMA CGM POINTE PERCEE</t>
  </si>
  <si>
    <t>0MHQXE1MA</t>
  </si>
  <si>
    <t>002E</t>
  </si>
  <si>
    <t>DBY</t>
  </si>
  <si>
    <t>0MHQXE</t>
  </si>
  <si>
    <t>AWE1       （挂靠洋山一期）</t>
  </si>
  <si>
    <t>CCT21</t>
  </si>
  <si>
    <t>1210039E</t>
  </si>
  <si>
    <t>EVER FULL</t>
  </si>
  <si>
    <t>M74</t>
  </si>
  <si>
    <t>1211015E</t>
  </si>
  <si>
    <t>上海/加勒比线 (CAX1)</t>
  </si>
  <si>
    <t>MANZANILLO(MX)28</t>
  </si>
  <si>
    <t>BALBOA33</t>
  </si>
  <si>
    <t>MANZANILLO(PA)34</t>
  </si>
  <si>
    <t>CARTAGENA</t>
  </si>
  <si>
    <t>KINGSTON39</t>
  </si>
  <si>
    <t>CAUCEDO43</t>
  </si>
  <si>
    <t>EDISON</t>
  </si>
  <si>
    <t>0PPJXE2MA</t>
  </si>
  <si>
    <t>172E</t>
  </si>
  <si>
    <t>N3B</t>
  </si>
  <si>
    <t>0PPJXE</t>
  </si>
  <si>
    <t>YANTIAN</t>
  </si>
  <si>
    <t>126E</t>
  </si>
  <si>
    <t>NSW</t>
  </si>
  <si>
    <t>APL DUBLIN</t>
  </si>
  <si>
    <t>0PPK1E2MA</t>
  </si>
  <si>
    <t>417E</t>
  </si>
  <si>
    <t>NL4</t>
  </si>
  <si>
    <t>0PPK1E</t>
  </si>
  <si>
    <t>上海/南非线(ASIA/SOUTH AFRICA EXPRESS LINER SERVICE 3 (ZAX3)</t>
  </si>
  <si>
    <t>DUR21</t>
  </si>
  <si>
    <t>AMS(南非）</t>
  </si>
  <si>
    <t>NYK FURANO</t>
  </si>
  <si>
    <t>QDV</t>
  </si>
  <si>
    <t>DANUBE</t>
  </si>
  <si>
    <t>12W</t>
  </si>
  <si>
    <t>MRQ</t>
  </si>
  <si>
    <t>GSL</t>
  </si>
  <si>
    <t>BEAR MOUNTAIN BRIDGE</t>
  </si>
  <si>
    <t>127W</t>
  </si>
  <si>
    <t>QM9</t>
  </si>
  <si>
    <t>COSCO SURABAYA</t>
  </si>
  <si>
    <t>120W</t>
  </si>
  <si>
    <t>CFI</t>
  </si>
  <si>
    <t>上海/西非线 Far East West Africa Express Service 1(WAX1)</t>
  </si>
  <si>
    <t>APA02</t>
  </si>
  <si>
    <t>LOS02</t>
  </si>
  <si>
    <t>ONN01</t>
  </si>
  <si>
    <t>TEM03</t>
  </si>
  <si>
    <t>LFW01</t>
  </si>
  <si>
    <t>EXPRESS SPAIN</t>
  </si>
  <si>
    <t>QV1</t>
  </si>
  <si>
    <t>NAVIOS DESTINY</t>
  </si>
  <si>
    <t>QRT</t>
  </si>
  <si>
    <t>WADI BANI KHALID</t>
  </si>
  <si>
    <t>031W</t>
  </si>
  <si>
    <t>054W</t>
  </si>
  <si>
    <t>AOP</t>
  </si>
  <si>
    <t>上海/西非3线 Far East West Africa Express Service 3(WAX3)</t>
  </si>
  <si>
    <t>ABJ02</t>
  </si>
  <si>
    <t>LKK01</t>
  </si>
  <si>
    <t>COO01</t>
  </si>
  <si>
    <t>EA CETUS</t>
  </si>
  <si>
    <t>TPH</t>
  </si>
  <si>
    <t>RENA P</t>
  </si>
  <si>
    <t>N4J</t>
  </si>
  <si>
    <t>25008W</t>
  </si>
  <si>
    <t>SAN FRANCISCO</t>
  </si>
  <si>
    <t>0005W</t>
  </si>
  <si>
    <t>SZX</t>
  </si>
  <si>
    <t>SEASPAN DUBAI</t>
  </si>
  <si>
    <t>035W</t>
  </si>
  <si>
    <t>NEY</t>
  </si>
  <si>
    <t>ILONA</t>
  </si>
  <si>
    <t>D40</t>
  </si>
  <si>
    <t>上海/西非4线 Far East West Africa Express Service 4(WAX4)</t>
  </si>
  <si>
    <t>PNR01</t>
  </si>
  <si>
    <t>KBI01</t>
  </si>
  <si>
    <t>LDA02</t>
  </si>
  <si>
    <t>LDA01</t>
  </si>
  <si>
    <t>WVB02</t>
  </si>
  <si>
    <t>MAERSK SOFIA</t>
  </si>
  <si>
    <t>513W</t>
  </si>
  <si>
    <t>015W</t>
  </si>
  <si>
    <t>N24</t>
  </si>
  <si>
    <t>MAERSK SHEERNESS</t>
  </si>
  <si>
    <t>514W</t>
  </si>
  <si>
    <t>023W</t>
  </si>
  <si>
    <t>NMH</t>
  </si>
  <si>
    <t>CMA CGM MISSOURI</t>
  </si>
  <si>
    <t>04FKJW1MA</t>
  </si>
  <si>
    <t>S2T</t>
  </si>
  <si>
    <t>04FKJW</t>
  </si>
  <si>
    <t>APL HOUSTON</t>
  </si>
  <si>
    <t>04FKLW1MA</t>
  </si>
  <si>
    <t>441W</t>
  </si>
  <si>
    <t>NT9</t>
  </si>
  <si>
    <t>04FKLW</t>
  </si>
  <si>
    <t>COSCO KOREA</t>
  </si>
  <si>
    <t>089W</t>
  </si>
  <si>
    <t>T82</t>
  </si>
  <si>
    <t>上海/东非1线 ASIA - East Africa Service 1(EAX1)</t>
  </si>
  <si>
    <t>SGP10</t>
  </si>
  <si>
    <t>MBA24</t>
  </si>
  <si>
    <t>DAR26</t>
  </si>
  <si>
    <t>XIN YANG SHAN</t>
  </si>
  <si>
    <t>208W</t>
  </si>
  <si>
    <t>Q22</t>
  </si>
  <si>
    <t>外高桥四期</t>
  </si>
  <si>
    <t>IRENES SOUTHERN</t>
  </si>
  <si>
    <t>515W</t>
  </si>
  <si>
    <t>017W</t>
  </si>
  <si>
    <t>Q6R</t>
  </si>
  <si>
    <t>GSL MELINA</t>
  </si>
  <si>
    <t>516W</t>
  </si>
  <si>
    <t>MXG</t>
  </si>
  <si>
    <t>SPIL CAYA</t>
  </si>
  <si>
    <t>517W</t>
  </si>
  <si>
    <t>MFC</t>
  </si>
  <si>
    <t>COSCO SAO PAULO</t>
  </si>
  <si>
    <t>111W</t>
  </si>
  <si>
    <t>CFC</t>
  </si>
  <si>
    <t>上海/东非3线 ASIA - East Africa Service 1(EAX3)</t>
  </si>
  <si>
    <t>X-PRESS ANTARES</t>
  </si>
  <si>
    <t>25001W</t>
  </si>
  <si>
    <t>012W</t>
  </si>
  <si>
    <t>MIC</t>
  </si>
  <si>
    <t>XPF</t>
  </si>
  <si>
    <t>SEASPAN NEW DELHI</t>
  </si>
  <si>
    <t>TCX</t>
  </si>
  <si>
    <t>ANDROUSA</t>
  </si>
  <si>
    <t>NMG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</si>
</sst>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₩&quot;* #,##0_ ;_ &quot;₩&quot;* \-#,##0_ ;_ &quot;₩&quot;* &quot;-&quot;_ ;_ @_ "/>
    <numFmt numFmtId="177" formatCode="_ &quot;₩&quot;* #,##0.00_ ;_ &quot;₩&quot;* \-#,##0.00_ ;_ &quot;₩&quot;* &quot;-&quot;??_ ;_ @_ "/>
    <numFmt numFmtId="178" formatCode="###0.#"/>
    <numFmt numFmtId="179" formatCode="0000"/>
    <numFmt numFmtId="180" formatCode="&quot;$&quot;#,##0_);\(&quot;$&quot;#,##0\)"/>
    <numFmt numFmtId="181" formatCode="_(* #,##0.00_);_(* \(#,##0.00\);_(* &quot;-&quot;??_);_(@_)"/>
    <numFmt numFmtId="182" formatCode="\$#,##0\ ;\(\$#,##0\)"/>
    <numFmt numFmtId="183" formatCode="_([$€]* #,##0.00_);_([$€]* \(#,##0.00\);_([$€]* &quot;-&quot;??_);_(@_)"/>
    <numFmt numFmtId="184" formatCode="_ * #,##0_)\ _$_ ;_ * \(#,##0\)\ _$_ ;_ * &quot;-&quot;_)\ _$_ ;_ @_ "/>
    <numFmt numFmtId="185" formatCode="_-* #,##0\ &quot;DM&quot;_-;\-* #,##0\ &quot;DM&quot;_-;_-* &quot;-&quot;\ &quot;DM&quot;_-;_-@_-"/>
    <numFmt numFmtId="186" formatCode="_-* #,##0.00\ &quot;DM&quot;_-;\-* #,##0.00\ &quot;DM&quot;_-;_-* &quot;-&quot;??\ &quot;DM&quot;_-;_-@_-"/>
    <numFmt numFmtId="187" formatCode="&quot;$&quot;#,##0_);[Red]\(&quot;$&quot;#,##0\)"/>
    <numFmt numFmtId="188" formatCode="&quot;$&quot;#,##0.00_);[Red]\(&quot;$&quot;#,##0.00\)"/>
    <numFmt numFmtId="189" formatCode="&quot;£&quot;#,##0;[Red]\-&quot;£&quot;#,##0"/>
    <numFmt numFmtId="190" formatCode="mm&quot;월&quot;\ dd&quot;일&quot;"/>
    <numFmt numFmtId="191" formatCode="#,##0.00\ &quot;DM&quot;;[Red]\-#,##0.00\ &quot;DM&quot;"/>
    <numFmt numFmtId="192" formatCode="_-* #,##0\ _D_M_-;\-* #,##0\ _D_M_-;_-* &quot;-&quot;\ _D_M_-;_-@_-"/>
    <numFmt numFmtId="193" formatCode="&quot;VND&quot;#,##0_);[Red]\(&quot;VND&quot;#,##0\)"/>
    <numFmt numFmtId="194" formatCode="[$-804]aaa;@"/>
    <numFmt numFmtId="195" formatCode="[$-409]d\-mmm;@"/>
    <numFmt numFmtId="196" formatCode="[$-F400]h:mm:ss\ AM/PM"/>
    <numFmt numFmtId="197" formatCode="_-* #,##0\ _E_s_c_._-;\-* #,##0\ _E_s_c_._-;_-* &quot;-&quot;\ _E_s_c_._-;_-@_-"/>
    <numFmt numFmtId="198" formatCode="_-* #,##0.00\ _E_s_c_._-;\-* #,##0.00\ _E_s_c_._-;_-* &quot;-&quot;??\ _E_s_c_._-;_-@_-"/>
    <numFmt numFmtId="199" formatCode="General_)"/>
    <numFmt numFmtId="200" formatCode="_(&quot;$&quot;* #,##0_);_(&quot;$&quot;* \(#,##0\);_(&quot;$&quot;* &quot;-&quot;_);_(@_)"/>
    <numFmt numFmtId="201" formatCode="_(&quot;$&quot;* #,##0.00_);_(&quot;$&quot;* \(#,##0.00\);_(&quot;$&quot;* &quot;-&quot;??_);_(@_)"/>
    <numFmt numFmtId="202" formatCode="[$-409]d/mmm;@"/>
    <numFmt numFmtId="203" formatCode="[$-14809]dd/mm/yyyy;@"/>
    <numFmt numFmtId="204" formatCode="[$-409]yyyy/m/d\ &quot;10:00 AM&quot;"/>
    <numFmt numFmtId="205" formatCode="[$-409]yyyy/m/d\ &quot;11:00 AM&quot;"/>
    <numFmt numFmtId="206" formatCode="_-* #,##0_-;\-* #,##0_-;_-* &quot;-&quot;_-;_-@_-"/>
    <numFmt numFmtId="207" formatCode="_-&quot;$&quot;* #,##0_-;\-&quot;$&quot;* #,##0_-;_-&quot;$&quot;* &quot;-&quot;_-;_-@_-"/>
    <numFmt numFmtId="208" formatCode="_-&quot;$&quot;* #,##0.00_-;\-&quot;$&quot;* #,##0.00_-;_-&quot;$&quot;* &quot;-&quot;??_-;_-@_-"/>
    <numFmt numFmtId="209" formatCode="_-* #,##0.00_-;\-* #,##0.00_-;_-* &quot;-&quot;??_-;_-@_-"/>
    <numFmt numFmtId="210" formatCode="0.00000"/>
    <numFmt numFmtId="211" formatCode="m/d"/>
    <numFmt numFmtId="212" formatCode="dd\/mm"/>
    <numFmt numFmtId="213" formatCode="000&quot;E&quot;"/>
    <numFmt numFmtId="214" formatCode="000&quot;W&quot;"/>
    <numFmt numFmtId="215" formatCode="dd/mm"/>
    <numFmt numFmtId="216" formatCode="000"/>
    <numFmt numFmtId="217" formatCode="0_);[Red]\(0\)"/>
    <numFmt numFmtId="218" formatCode="m/d\ h:mm\ aaa"/>
    <numFmt numFmtId="219" formatCode="m/d\ h:mm"/>
    <numFmt numFmtId="220" formatCode="00#&quot;W&quot;"/>
    <numFmt numFmtId="221" formatCode="m/d;@"/>
    <numFmt numFmtId="222" formatCode="000&quot;S&quot;"/>
    <numFmt numFmtId="223" formatCode="000&quot;FLW&quot;"/>
    <numFmt numFmtId="224" formatCode="yyyy/m/d\ h:mm;@"/>
    <numFmt numFmtId="225" formatCode="#,##0_ ;[Red]\-#,##0\ "/>
    <numFmt numFmtId="226" formatCode="&quot;S&quot;"/>
    <numFmt numFmtId="227" formatCode="0000&quot;E&quot;"/>
    <numFmt numFmtId="228" formatCode="0000&quot;W&quot;"/>
    <numFmt numFmtId="229" formatCode="0000&quot;S&quot;"/>
    <numFmt numFmtId="230" formatCode="\'s"/>
    <numFmt numFmtId="231" formatCode="000&quot;N&quot;"/>
    <numFmt numFmtId="232" formatCode="000&quot;A&quot;"/>
    <numFmt numFmtId="233" formatCode="[$-409]yyyy/m/d\ &quot;12:00 PM&quot;"/>
    <numFmt numFmtId="234" formatCode="[$-409]yyyy/m/d\ h:mm\ AM/PM;@"/>
    <numFmt numFmtId="235" formatCode="[$-409]yyyy/m/d\ &quot;2:00 PM&quot;"/>
    <numFmt numFmtId="236" formatCode="000&quot;W&quot;\ "/>
    <numFmt numFmtId="237" formatCode="00&quot;W&quot;"/>
  </numFmts>
  <fonts count="246">
    <font>
      <sz val="11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Times New Roman"/>
      <charset val="134"/>
    </font>
    <font>
      <sz val="1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name val="楷体_GB2312"/>
      <charset val="134"/>
    </font>
    <font>
      <sz val="9"/>
      <name val="Arial"/>
      <charset val="134"/>
    </font>
    <font>
      <b/>
      <sz val="10"/>
      <name val="楷体_GB2312"/>
      <charset val="134"/>
    </font>
    <font>
      <sz val="9"/>
      <color theme="1"/>
      <name val="Arial"/>
      <charset val="134"/>
    </font>
    <font>
      <sz val="10"/>
      <color theme="1"/>
      <name val="楷体_GB2312"/>
      <charset val="134"/>
    </font>
    <font>
      <b/>
      <sz val="10"/>
      <color theme="1"/>
      <name val="Tahoma"/>
      <charset val="134"/>
    </font>
    <font>
      <sz val="10"/>
      <color theme="1"/>
      <name val="Tahoma"/>
      <charset val="134"/>
    </font>
    <font>
      <sz val="9"/>
      <name val="Times New Roman"/>
      <charset val="134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</font>
    <font>
      <sz val="10"/>
      <color theme="1"/>
      <name val="Arial"/>
      <charset val="134"/>
    </font>
    <font>
      <b/>
      <sz val="11"/>
      <name val="Times New Roman"/>
      <charset val="134"/>
    </font>
    <font>
      <b/>
      <sz val="10"/>
      <color theme="1"/>
      <name val="Times New Roman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Calibri"/>
      <charset val="134"/>
    </font>
    <font>
      <sz val="10"/>
      <name val="Calibri"/>
      <charset val="134"/>
    </font>
    <font>
      <b/>
      <i/>
      <sz val="12"/>
      <name val="宋体"/>
      <charset val="134"/>
      <scheme val="minor"/>
    </font>
    <font>
      <b/>
      <u/>
      <sz val="12"/>
      <name val="宋体"/>
      <charset val="134"/>
      <scheme val="minor"/>
    </font>
    <font>
      <b/>
      <sz val="10"/>
      <color indexed="12"/>
      <name val="Times New Roman"/>
      <charset val="134"/>
    </font>
    <font>
      <b/>
      <sz val="10"/>
      <name val="Times New Roman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9"/>
      <color rgb="FF000000"/>
      <name val="Times New Roman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9"/>
      <name val="Calibri"/>
      <charset val="134"/>
    </font>
    <font>
      <sz val="11"/>
      <name val="Calibri"/>
      <charset val="134"/>
    </font>
    <font>
      <b/>
      <sz val="9"/>
      <name val="宋体"/>
      <charset val="134"/>
    </font>
    <font>
      <sz val="11"/>
      <color theme="1"/>
      <name val="Calibri"/>
      <charset val="134"/>
    </font>
    <font>
      <sz val="10"/>
      <color rgb="FFFF0000"/>
      <name val="Calibri"/>
      <charset val="134"/>
    </font>
    <font>
      <sz val="10"/>
      <color rgb="FFFF0000"/>
      <name val="Times New Roman"/>
      <charset val="134"/>
    </font>
    <font>
      <i/>
      <sz val="10"/>
      <name val="宋体"/>
      <charset val="134"/>
    </font>
    <font>
      <sz val="10"/>
      <color theme="1"/>
      <name val="宋体"/>
      <charset val="134"/>
      <scheme val="major"/>
    </font>
    <font>
      <strike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i/>
      <sz val="11"/>
      <color theme="1"/>
      <name val="楷体"/>
      <charset val="134"/>
    </font>
    <font>
      <b/>
      <i/>
      <sz val="12"/>
      <color theme="1"/>
      <name val="宋体"/>
      <charset val="134"/>
      <scheme val="minor"/>
    </font>
    <font>
      <b/>
      <sz val="11"/>
      <color theme="1"/>
      <name val="楷体"/>
      <charset val="134"/>
    </font>
    <font>
      <b/>
      <sz val="12"/>
      <name val="Times New Roman"/>
      <charset val="134"/>
    </font>
    <font>
      <b/>
      <sz val="14"/>
      <name val="楷体_GB2312"/>
      <charset val="134"/>
    </font>
    <font>
      <sz val="10"/>
      <name val="Courier New"/>
      <charset val="134"/>
    </font>
    <font>
      <sz val="10"/>
      <name val="Tahoma"/>
      <charset val="134"/>
    </font>
    <font>
      <sz val="9"/>
      <name val="宋体"/>
      <charset val="134"/>
      <scheme val="minor"/>
    </font>
    <font>
      <sz val="9"/>
      <name val="Tahoma"/>
      <charset val="134"/>
    </font>
    <font>
      <sz val="10"/>
      <color rgb="FFFF0000"/>
      <name val="楷体_GB2312"/>
      <charset val="134"/>
    </font>
    <font>
      <sz val="9"/>
      <color rgb="FFFF0000"/>
      <name val="Times New Roman"/>
      <charset val="134"/>
    </font>
    <font>
      <sz val="9"/>
      <color rgb="FFFF0000"/>
      <name val="宋体"/>
      <charset val="134"/>
    </font>
    <font>
      <sz val="12"/>
      <name val="楷体_GB2312"/>
      <charset val="134"/>
    </font>
    <font>
      <sz val="12"/>
      <color rgb="FFFF0000"/>
      <name val="宋体"/>
      <charset val="134"/>
    </font>
    <font>
      <sz val="11"/>
      <name val="楷体_GB2312"/>
      <charset val="134"/>
    </font>
    <font>
      <sz val="18"/>
      <name val="楷体_GB2312"/>
      <charset val="134"/>
    </font>
    <font>
      <sz val="11"/>
      <name val="Times New Roman"/>
      <charset val="134"/>
    </font>
    <font>
      <sz val="11"/>
      <name val="宋体"/>
      <charset val="134"/>
    </font>
    <font>
      <b/>
      <sz val="10"/>
      <name val="Tahoma"/>
      <charset val="134"/>
    </font>
    <font>
      <sz val="9"/>
      <name val="微软雅黑"/>
      <charset val="134"/>
    </font>
    <font>
      <sz val="9"/>
      <color rgb="FFFF0000"/>
      <name val="Arial"/>
      <charset val="134"/>
    </font>
    <font>
      <b/>
      <sz val="10"/>
      <color rgb="FFFF0000"/>
      <name val="Tahoma"/>
      <charset val="134"/>
    </font>
    <font>
      <sz val="10"/>
      <color rgb="FFFF0000"/>
      <name val="Tahoma"/>
      <charset val="134"/>
    </font>
    <font>
      <sz val="9"/>
      <name val="宋体"/>
      <charset val="134"/>
    </font>
    <font>
      <b/>
      <sz val="10"/>
      <color theme="1"/>
      <name val="楷体_GB2312"/>
      <charset val="134"/>
    </font>
    <font>
      <sz val="10"/>
      <color theme="1"/>
      <name val="Courier New"/>
      <charset val="134"/>
    </font>
    <font>
      <sz val="10"/>
      <color rgb="FFFF0000"/>
      <name val="Courier New"/>
      <charset val="134"/>
    </font>
    <font>
      <sz val="12"/>
      <name val="仿宋"/>
      <charset val="134"/>
    </font>
    <font>
      <sz val="12"/>
      <color rgb="FFFF0000"/>
      <name val="仿宋"/>
      <charset val="134"/>
    </font>
    <font>
      <sz val="10"/>
      <color rgb="FFFF0000"/>
      <name val="宋体"/>
      <charset val="134"/>
    </font>
    <font>
      <sz val="11"/>
      <name val="仿宋"/>
      <charset val="134"/>
    </font>
    <font>
      <i/>
      <sz val="11"/>
      <name val="仿宋"/>
      <charset val="134"/>
    </font>
    <font>
      <u/>
      <sz val="12"/>
      <name val="宋体"/>
      <charset val="134"/>
    </font>
    <font>
      <b/>
      <i/>
      <sz val="12"/>
      <name val="楷体_GB2312"/>
      <charset val="134"/>
    </font>
    <font>
      <b/>
      <sz val="14"/>
      <name val="宋体"/>
      <charset val="134"/>
    </font>
    <font>
      <b/>
      <sz val="10"/>
      <name val="Arial"/>
      <charset val="134"/>
    </font>
    <font>
      <b/>
      <sz val="10"/>
      <color rgb="FFFF0000"/>
      <name val="Arial"/>
      <charset val="134"/>
    </font>
    <font>
      <b/>
      <sz val="18"/>
      <name val="楷体"/>
      <charset val="134"/>
    </font>
    <font>
      <sz val="10"/>
      <color rgb="FF000000"/>
      <name val="Calibri"/>
      <charset val="134"/>
    </font>
    <font>
      <b/>
      <sz val="10"/>
      <color theme="1"/>
      <name val="Calibri"/>
      <charset val="134"/>
    </font>
    <font>
      <b/>
      <sz val="11"/>
      <color theme="1"/>
      <name val="Times New Roman"/>
      <charset val="134"/>
    </font>
    <font>
      <b/>
      <sz val="10"/>
      <color theme="1"/>
      <name val="宋体"/>
      <charset val="134"/>
    </font>
    <font>
      <b/>
      <sz val="9"/>
      <color indexed="8"/>
      <name val="宋体"/>
      <charset val="134"/>
    </font>
    <font>
      <sz val="12"/>
      <color rgb="FFFF0000"/>
      <name val="Cambria"/>
      <charset val="134"/>
    </font>
    <font>
      <sz val="12"/>
      <name val="Times New Roman"/>
      <charset val="134"/>
    </font>
    <font>
      <sz val="10"/>
      <color rgb="FF000000"/>
      <name val="Times New Roman"/>
      <charset val="134"/>
    </font>
    <font>
      <i/>
      <sz val="12"/>
      <name val="宋体"/>
      <charset val="134"/>
    </font>
    <font>
      <sz val="18"/>
      <name val="楷体"/>
      <charset val="134"/>
    </font>
    <font>
      <i/>
      <sz val="10"/>
      <color rgb="FF000000"/>
      <name val="宋体"/>
      <charset val="134"/>
      <scheme val="minor"/>
    </font>
    <font>
      <b/>
      <sz val="10"/>
      <name val="宋体"/>
      <charset val="134"/>
      <scheme val="minor"/>
    </font>
    <font>
      <b/>
      <i/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indexed="12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9"/>
      <color indexed="36"/>
      <name val="???"/>
      <charset val="134"/>
    </font>
    <font>
      <u/>
      <sz val="9"/>
      <color indexed="12"/>
      <name val="???"/>
      <charset val="134"/>
    </font>
    <font>
      <sz val="12"/>
      <name val="???"/>
      <charset val="134"/>
    </font>
    <font>
      <sz val="10"/>
      <name val="Arial"/>
      <charset val="134"/>
    </font>
    <font>
      <sz val="10"/>
      <name val="Helv"/>
      <charset val="134"/>
    </font>
    <font>
      <u/>
      <sz val="9"/>
      <color indexed="36"/>
      <name val="¹ÙÅÁÃ¼"/>
      <charset val="129"/>
    </font>
    <font>
      <sz val="11"/>
      <color indexed="8"/>
      <name val="宋体"/>
      <charset val="134"/>
    </font>
    <font>
      <sz val="11"/>
      <color indexed="8"/>
      <name val="ＭＳ Ｐゴシック"/>
      <charset val="128"/>
    </font>
    <font>
      <sz val="11"/>
      <color indexed="10"/>
      <name val="맑은 고딕"/>
      <charset val="129"/>
    </font>
    <font>
      <sz val="12"/>
      <color indexed="8"/>
      <name val="新細明體"/>
      <charset val="134"/>
    </font>
    <font>
      <sz val="11"/>
      <color indexed="9"/>
      <name val="宋体"/>
      <charset val="134"/>
    </font>
    <font>
      <sz val="11"/>
      <color indexed="9"/>
      <name val="ＭＳ Ｐゴシック"/>
      <charset val="128"/>
    </font>
    <font>
      <sz val="11"/>
      <color indexed="22"/>
      <name val="맑은 고딕"/>
      <charset val="129"/>
    </font>
    <font>
      <sz val="12"/>
      <color indexed="9"/>
      <name val="新細明體"/>
      <charset val="134"/>
    </font>
    <font>
      <sz val="12"/>
      <name val="ⓒoUAAA¨u"/>
      <charset val="134"/>
    </font>
    <font>
      <sz val="12"/>
      <name val="¹UAAA¼"/>
      <charset val="129"/>
    </font>
    <font>
      <sz val="8"/>
      <name val="Times New Roman"/>
      <charset val="134"/>
    </font>
    <font>
      <sz val="12"/>
      <name val="¹ÙÅÁÃ¼"/>
      <charset val="129"/>
    </font>
    <font>
      <sz val="11"/>
      <color indexed="20"/>
      <name val="宋体"/>
      <charset val="134"/>
    </font>
    <font>
      <u/>
      <sz val="10"/>
      <color indexed="36"/>
      <name val="Arial"/>
      <charset val="134"/>
    </font>
    <font>
      <b/>
      <sz val="10"/>
      <name val="MS Sans Serif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u/>
      <sz val="9"/>
      <color indexed="12"/>
      <name val="¹ÙÅÁÃ¼"/>
      <charset val="129"/>
    </font>
    <font>
      <sz val="10"/>
      <name val="MS Sans Serif"/>
      <charset val="134"/>
    </font>
    <font>
      <sz val="10"/>
      <name val="MS Serif"/>
      <charset val="134"/>
    </font>
    <font>
      <sz val="10"/>
      <name val="Courier"/>
      <charset val="134"/>
    </font>
    <font>
      <sz val="10"/>
      <color indexed="16"/>
      <name val="MS Serif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sz val="8"/>
      <name val="Arial"/>
      <charset val="134"/>
    </font>
    <font>
      <b/>
      <sz val="12"/>
      <name val="Arial"/>
      <charset val="134"/>
    </font>
    <font>
      <b/>
      <sz val="14"/>
      <name val="MS Sans Serif"/>
      <charset val="134"/>
    </font>
    <font>
      <b/>
      <sz val="18"/>
      <name val="Arial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2"/>
      <name val="Helv"/>
      <charset val="134"/>
    </font>
    <font>
      <sz val="11"/>
      <color indexed="62"/>
      <name val="Calibri"/>
      <charset val="134"/>
    </font>
    <font>
      <sz val="11"/>
      <color indexed="52"/>
      <name val="宋体"/>
      <charset val="134"/>
    </font>
    <font>
      <sz val="12"/>
      <color indexed="9"/>
      <name val="Helv"/>
      <charset val="134"/>
    </font>
    <font>
      <sz val="11"/>
      <name val="돋움"/>
      <charset val="129"/>
    </font>
    <font>
      <sz val="11"/>
      <color indexed="60"/>
      <name val="宋体"/>
      <charset val="134"/>
    </font>
    <font>
      <sz val="10"/>
      <name val="VNtimes new roman"/>
      <charset val="134"/>
    </font>
    <font>
      <sz val="11"/>
      <name val="ＭＳ Ｐゴシック"/>
      <charset val="128"/>
    </font>
    <font>
      <b/>
      <sz val="11"/>
      <color indexed="63"/>
      <name val="宋体"/>
      <charset val="134"/>
    </font>
    <font>
      <sz val="10"/>
      <name val="Tms Rmn"/>
      <charset val="134"/>
    </font>
    <font>
      <sz val="8"/>
      <name val="Helv"/>
      <charset val="134"/>
    </font>
    <font>
      <b/>
      <sz val="8"/>
      <color indexed="8"/>
      <name val="Helv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ＭＳ Ｐゴシック"/>
      <charset val="128"/>
    </font>
    <font>
      <b/>
      <sz val="11"/>
      <color indexed="9"/>
      <name val="ＭＳ Ｐゴシック"/>
      <charset val="128"/>
    </font>
    <font>
      <sz val="11"/>
      <color indexed="60"/>
      <name val="ＭＳ Ｐゴシック"/>
      <charset val="128"/>
    </font>
    <font>
      <sz val="11"/>
      <name val="明朝"/>
      <charset val="128"/>
    </font>
    <font>
      <sz val="11"/>
      <color indexed="52"/>
      <name val="ＭＳ Ｐゴシック"/>
      <charset val="128"/>
    </font>
    <font>
      <sz val="12"/>
      <name val="夥鰻羹"/>
      <charset val="134"/>
    </font>
    <font>
      <sz val="12"/>
      <name val="新細明體"/>
      <charset val="134"/>
    </font>
    <font>
      <b/>
      <sz val="15"/>
      <color indexed="56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indexed="56"/>
      <name val="宋体"/>
      <charset val="134"/>
    </font>
    <font>
      <b/>
      <sz val="13"/>
      <color theme="3"/>
      <name val="宋体"/>
      <charset val="134"/>
      <scheme val="minor"/>
    </font>
    <font>
      <b/>
      <sz val="18"/>
      <color indexed="56"/>
      <name val="新細明體"/>
      <charset val="134"/>
    </font>
    <font>
      <b/>
      <sz val="15"/>
      <color indexed="56"/>
      <name val="新細明體"/>
      <charset val="134"/>
    </font>
    <font>
      <b/>
      <sz val="13"/>
      <color indexed="56"/>
      <name val="新細明體"/>
      <charset val="134"/>
    </font>
    <font>
      <b/>
      <sz val="11"/>
      <color indexed="56"/>
      <name val="新細明體"/>
      <charset val="134"/>
    </font>
    <font>
      <sz val="11"/>
      <color indexed="53"/>
      <name val="맑은 고딕"/>
      <charset val="129"/>
    </font>
    <font>
      <b/>
      <sz val="11"/>
      <color indexed="52"/>
      <name val="맑은 고딕"/>
      <charset val="129"/>
    </font>
    <font>
      <sz val="10"/>
      <color indexed="10"/>
      <name val="Arial"/>
      <charset val="134"/>
    </font>
    <font>
      <sz val="11"/>
      <name val="돋움"/>
      <charset val="134"/>
    </font>
    <font>
      <u/>
      <sz val="11"/>
      <color theme="10"/>
      <name val="宋体"/>
      <charset val="134"/>
      <scheme val="minor"/>
    </font>
    <font>
      <u/>
      <sz val="12"/>
      <color theme="10"/>
      <name val="宋体"/>
      <charset val="134"/>
    </font>
    <font>
      <u/>
      <sz val="12"/>
      <color indexed="12"/>
      <name val="宋体"/>
      <charset val="134"/>
    </font>
    <font>
      <sz val="11"/>
      <color indexed="20"/>
      <name val="맑은 고딕"/>
      <charset val="129"/>
    </font>
    <font>
      <sz val="12"/>
      <color indexed="17"/>
      <name val="新細明體"/>
      <charset val="134"/>
    </font>
    <font>
      <b/>
      <sz val="12"/>
      <color indexed="8"/>
      <name val="新細明體"/>
      <charset val="134"/>
    </font>
    <font>
      <b/>
      <sz val="11"/>
      <color indexed="8"/>
      <name val="宋体"/>
      <charset val="134"/>
    </font>
    <font>
      <b/>
      <sz val="12"/>
      <color indexed="9"/>
      <name val="新細明體"/>
      <charset val="134"/>
    </font>
    <font>
      <b/>
      <sz val="15"/>
      <color indexed="56"/>
      <name val="ＭＳ Ｐゴシック"/>
      <charset val="128"/>
    </font>
    <font>
      <b/>
      <sz val="13"/>
      <color indexed="56"/>
      <name val="ＭＳ Ｐゴシック"/>
      <charset val="128"/>
    </font>
    <font>
      <b/>
      <sz val="11"/>
      <color indexed="56"/>
      <name val="ＭＳ Ｐゴシック"/>
      <charset val="128"/>
    </font>
    <font>
      <sz val="12"/>
      <color indexed="52"/>
      <name val="新細明體"/>
      <charset val="134"/>
    </font>
    <font>
      <sz val="11"/>
      <color indexed="17"/>
      <name val="ＭＳ Ｐゴシック"/>
      <charset val="128"/>
    </font>
    <font>
      <sz val="14"/>
      <name val="뼻뮝"/>
      <charset val="129"/>
    </font>
    <font>
      <u/>
      <sz val="11"/>
      <color indexed="36"/>
      <name val="明朝"/>
      <charset val="128"/>
    </font>
    <font>
      <sz val="12"/>
      <color indexed="60"/>
      <name val="新細明體"/>
      <charset val="134"/>
    </font>
    <font>
      <sz val="11"/>
      <color indexed="60"/>
      <name val="맑은 고딕"/>
      <charset val="129"/>
    </font>
    <font>
      <sz val="12"/>
      <name val="뼻뮝"/>
      <charset val="129"/>
    </font>
    <font>
      <i/>
      <sz val="11"/>
      <color indexed="9"/>
      <name val="맑은 고딕"/>
      <charset val="129"/>
    </font>
    <font>
      <b/>
      <sz val="11"/>
      <color indexed="22"/>
      <name val="맑은 고딕"/>
      <charset val="129"/>
    </font>
    <font>
      <sz val="12"/>
      <name val="바탕체"/>
      <charset val="129"/>
    </font>
    <font>
      <sz val="12"/>
      <name val="바탕체"/>
      <charset val="134"/>
    </font>
    <font>
      <sz val="11"/>
      <color indexed="52"/>
      <name val="맑은 고딕"/>
      <charset val="129"/>
    </font>
    <font>
      <u/>
      <sz val="9"/>
      <color indexed="36"/>
      <name val="바탕체"/>
      <charset val="134"/>
    </font>
    <font>
      <b/>
      <sz val="11"/>
      <color indexed="10"/>
      <name val="맑은 고딕"/>
      <charset val="129"/>
    </font>
    <font>
      <sz val="11"/>
      <color indexed="62"/>
      <name val="맑은 고딕"/>
      <charset val="129"/>
    </font>
    <font>
      <b/>
      <sz val="18"/>
      <color indexed="62"/>
      <name val="맑은 고딕"/>
      <charset val="129"/>
    </font>
    <font>
      <b/>
      <sz val="15"/>
      <color indexed="62"/>
      <name val="맑은 고딕"/>
      <charset val="129"/>
    </font>
    <font>
      <b/>
      <sz val="13"/>
      <color indexed="62"/>
      <name val="맑은 고딕"/>
      <charset val="129"/>
    </font>
    <font>
      <b/>
      <sz val="11"/>
      <color indexed="62"/>
      <name val="맑은 고딕"/>
      <charset val="129"/>
    </font>
    <font>
      <sz val="11"/>
      <color indexed="17"/>
      <name val="맑은 고딕"/>
      <charset val="129"/>
    </font>
    <font>
      <sz val="12"/>
      <name val="芥竟"/>
      <charset val="129"/>
    </font>
    <font>
      <b/>
      <sz val="11"/>
      <color indexed="63"/>
      <name val="맑은 고딕"/>
      <charset val="129"/>
    </font>
    <font>
      <sz val="12"/>
      <name val="바탕체"/>
      <charset val="129"/>
    </font>
    <font>
      <u/>
      <sz val="9"/>
      <color indexed="12"/>
      <name val="바탕체"/>
      <charset val="134"/>
    </font>
    <font>
      <sz val="10"/>
      <name val="微软雅黑"/>
      <charset val="134"/>
    </font>
    <font>
      <b/>
      <sz val="10"/>
      <color rgb="FFFF000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微软雅黑"/>
      <charset val="134"/>
    </font>
    <font>
      <sz val="10"/>
      <color theme="1"/>
      <name val="微软雅黑"/>
      <charset val="134"/>
    </font>
    <font>
      <sz val="10"/>
      <color rgb="FFFF0000"/>
      <name val="微软雅黑"/>
      <charset val="134"/>
    </font>
    <font>
      <sz val="10"/>
      <name val="微软雅黑"/>
      <charset val="134"/>
    </font>
  </fonts>
  <fills count="6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lightGray">
        <fgColor indexed="8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4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</borders>
  <cellStyleXfs count="705">
    <xf numFmtId="0" fontId="0" fillId="0" borderId="0">
      <alignment vertical="center"/>
    </xf>
    <xf numFmtId="43" fontId="115" fillId="0" borderId="0" applyFont="0" applyFill="0" applyBorder="0" applyAlignment="0" applyProtection="0">
      <alignment vertical="center"/>
    </xf>
    <xf numFmtId="44" fontId="115" fillId="0" borderId="0" applyFont="0" applyFill="0" applyBorder="0" applyAlignment="0" applyProtection="0">
      <alignment vertical="center"/>
    </xf>
    <xf numFmtId="9" fontId="115" fillId="0" borderId="0" applyFont="0" applyFill="0" applyBorder="0" applyAlignment="0" applyProtection="0">
      <alignment vertical="center"/>
    </xf>
    <xf numFmtId="41" fontId="115" fillId="0" borderId="0" applyFont="0" applyFill="0" applyBorder="0" applyAlignment="0" applyProtection="0">
      <alignment vertical="center"/>
    </xf>
    <xf numFmtId="42" fontId="115" fillId="0" borderId="0" applyFont="0" applyFill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117" fillId="0" borderId="0" applyNumberFormat="0" applyFill="0" applyBorder="0" applyAlignment="0" applyProtection="0">
      <alignment vertical="center"/>
    </xf>
    <xf numFmtId="0" fontId="115" fillId="11" borderId="21" applyNumberFormat="0" applyFont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121" fillId="0" borderId="22" applyNumberFormat="0" applyFill="0" applyAlignment="0" applyProtection="0">
      <alignment vertical="center"/>
    </xf>
    <xf numFmtId="0" fontId="122" fillId="0" borderId="22" applyNumberFormat="0" applyFill="0" applyAlignment="0" applyProtection="0">
      <alignment vertical="center"/>
    </xf>
    <xf numFmtId="0" fontId="123" fillId="0" borderId="23" applyNumberFormat="0" applyFill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24" fillId="12" borderId="24" applyNumberFormat="0" applyAlignment="0" applyProtection="0">
      <alignment vertical="center"/>
    </xf>
    <xf numFmtId="0" fontId="125" fillId="13" borderId="25" applyNumberFormat="0" applyAlignment="0" applyProtection="0">
      <alignment vertical="center"/>
    </xf>
    <xf numFmtId="0" fontId="126" fillId="13" borderId="24" applyNumberFormat="0" applyAlignment="0" applyProtection="0">
      <alignment vertical="center"/>
    </xf>
    <xf numFmtId="0" fontId="127" fillId="14" borderId="26" applyNumberFormat="0" applyAlignment="0" applyProtection="0">
      <alignment vertical="center"/>
    </xf>
    <xf numFmtId="0" fontId="128" fillId="0" borderId="27" applyNumberFormat="0" applyFill="0" applyAlignment="0" applyProtection="0">
      <alignment vertical="center"/>
    </xf>
    <xf numFmtId="0" fontId="129" fillId="0" borderId="28" applyNumberFormat="0" applyFill="0" applyAlignment="0" applyProtection="0">
      <alignment vertical="center"/>
    </xf>
    <xf numFmtId="0" fontId="130" fillId="15" borderId="0" applyNumberFormat="0" applyBorder="0" applyAlignment="0" applyProtection="0">
      <alignment vertical="center"/>
    </xf>
    <xf numFmtId="0" fontId="131" fillId="16" borderId="0" applyNumberFormat="0" applyBorder="0" applyAlignment="0" applyProtection="0">
      <alignment vertical="center"/>
    </xf>
    <xf numFmtId="0" fontId="132" fillId="17" borderId="0" applyNumberFormat="0" applyBorder="0" applyAlignment="0" applyProtection="0">
      <alignment vertical="center"/>
    </xf>
    <xf numFmtId="0" fontId="133" fillId="18" borderId="0" applyNumberFormat="0" applyBorder="0" applyAlignment="0" applyProtection="0">
      <alignment vertical="center"/>
    </xf>
    <xf numFmtId="0" fontId="134" fillId="19" borderId="0" applyNumberFormat="0" applyBorder="0" applyAlignment="0" applyProtection="0">
      <alignment vertical="center"/>
    </xf>
    <xf numFmtId="0" fontId="134" fillId="20" borderId="0" applyNumberFormat="0" applyBorder="0" applyAlignment="0" applyProtection="0">
      <alignment vertical="center"/>
    </xf>
    <xf numFmtId="0" fontId="133" fillId="21" borderId="0" applyNumberFormat="0" applyBorder="0" applyAlignment="0" applyProtection="0">
      <alignment vertical="center"/>
    </xf>
    <xf numFmtId="0" fontId="133" fillId="22" borderId="0" applyNumberFormat="0" applyBorder="0" applyAlignment="0" applyProtection="0">
      <alignment vertical="center"/>
    </xf>
    <xf numFmtId="0" fontId="134" fillId="23" borderId="0" applyNumberFormat="0" applyBorder="0" applyAlignment="0" applyProtection="0">
      <alignment vertical="center"/>
    </xf>
    <xf numFmtId="0" fontId="134" fillId="24" borderId="0" applyNumberFormat="0" applyBorder="0" applyAlignment="0" applyProtection="0">
      <alignment vertical="center"/>
    </xf>
    <xf numFmtId="0" fontId="133" fillId="25" borderId="0" applyNumberFormat="0" applyBorder="0" applyAlignment="0" applyProtection="0">
      <alignment vertical="center"/>
    </xf>
    <xf numFmtId="0" fontId="133" fillId="26" borderId="0" applyNumberFormat="0" applyBorder="0" applyAlignment="0" applyProtection="0">
      <alignment vertical="center"/>
    </xf>
    <xf numFmtId="0" fontId="134" fillId="27" borderId="0" applyNumberFormat="0" applyBorder="0" applyAlignment="0" applyProtection="0">
      <alignment vertical="center"/>
    </xf>
    <xf numFmtId="0" fontId="134" fillId="28" borderId="0" applyNumberFormat="0" applyBorder="0" applyAlignment="0" applyProtection="0">
      <alignment vertical="center"/>
    </xf>
    <xf numFmtId="0" fontId="133" fillId="29" borderId="0" applyNumberFormat="0" applyBorder="0" applyAlignment="0" applyProtection="0">
      <alignment vertical="center"/>
    </xf>
    <xf numFmtId="0" fontId="133" fillId="30" borderId="0" applyNumberFormat="0" applyBorder="0" applyAlignment="0" applyProtection="0">
      <alignment vertical="center"/>
    </xf>
    <xf numFmtId="0" fontId="134" fillId="31" borderId="0" applyNumberFormat="0" applyBorder="0" applyAlignment="0" applyProtection="0">
      <alignment vertical="center"/>
    </xf>
    <xf numFmtId="0" fontId="134" fillId="32" borderId="0" applyNumberFormat="0" applyBorder="0" applyAlignment="0" applyProtection="0">
      <alignment vertical="center"/>
    </xf>
    <xf numFmtId="0" fontId="133" fillId="33" borderId="0" applyNumberFormat="0" applyBorder="0" applyAlignment="0" applyProtection="0">
      <alignment vertical="center"/>
    </xf>
    <xf numFmtId="0" fontId="133" fillId="34" borderId="0" applyNumberFormat="0" applyBorder="0" applyAlignment="0" applyProtection="0">
      <alignment vertical="center"/>
    </xf>
    <xf numFmtId="0" fontId="134" fillId="35" borderId="0" applyNumberFormat="0" applyBorder="0" applyAlignment="0" applyProtection="0">
      <alignment vertical="center"/>
    </xf>
    <xf numFmtId="0" fontId="134" fillId="36" borderId="0" applyNumberFormat="0" applyBorder="0" applyAlignment="0" applyProtection="0">
      <alignment vertical="center"/>
    </xf>
    <xf numFmtId="0" fontId="133" fillId="37" borderId="0" applyNumberFormat="0" applyBorder="0" applyAlignment="0" applyProtection="0">
      <alignment vertical="center"/>
    </xf>
    <xf numFmtId="0" fontId="133" fillId="38" borderId="0" applyNumberFormat="0" applyBorder="0" applyAlignment="0" applyProtection="0">
      <alignment vertical="center"/>
    </xf>
    <xf numFmtId="0" fontId="134" fillId="39" borderId="0" applyNumberFormat="0" applyBorder="0" applyAlignment="0" applyProtection="0">
      <alignment vertical="center"/>
    </xf>
    <xf numFmtId="0" fontId="134" fillId="40" borderId="0" applyNumberFormat="0" applyBorder="0" applyAlignment="0" applyProtection="0">
      <alignment vertical="center"/>
    </xf>
    <xf numFmtId="0" fontId="133" fillId="41" borderId="0" applyNumberFormat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>
      <alignment vertical="top"/>
      <protection locked="0"/>
    </xf>
    <xf numFmtId="0" fontId="137" fillId="0" borderId="0" applyFont="0" applyFill="0" applyBorder="0" applyAlignment="0" applyProtection="0"/>
    <xf numFmtId="0" fontId="138" fillId="0" borderId="0"/>
    <xf numFmtId="0" fontId="139" fillId="0" borderId="0"/>
    <xf numFmtId="0" fontId="138" fillId="0" borderId="0"/>
    <xf numFmtId="0" fontId="139" fillId="0" borderId="0"/>
    <xf numFmtId="0" fontId="138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8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40" fillId="0" borderId="0" applyNumberFormat="0" applyFill="0" applyBorder="0" applyAlignment="0" applyProtection="0">
      <alignment vertical="top"/>
      <protection locked="0"/>
    </xf>
    <xf numFmtId="0" fontId="141" fillId="42" borderId="0" applyNumberFormat="0" applyBorder="0" applyAlignment="0" applyProtection="0">
      <alignment vertical="center"/>
    </xf>
    <xf numFmtId="0" fontId="141" fillId="42" borderId="0" applyNumberFormat="0" applyBorder="0" applyAlignment="0" applyProtection="0">
      <alignment vertical="center"/>
    </xf>
    <xf numFmtId="0" fontId="141" fillId="42" borderId="0" applyNumberFormat="0" applyBorder="0" applyAlignment="0" applyProtection="0">
      <alignment vertical="center"/>
    </xf>
    <xf numFmtId="0" fontId="141" fillId="42" borderId="0" applyNumberFormat="0" applyBorder="0" applyAlignment="0" applyProtection="0">
      <alignment vertical="center"/>
    </xf>
    <xf numFmtId="0" fontId="141" fillId="42" borderId="0" applyNumberFormat="0" applyBorder="0" applyAlignment="0" applyProtection="0">
      <alignment vertical="center"/>
    </xf>
    <xf numFmtId="0" fontId="141" fillId="42" borderId="0" applyNumberFormat="0" applyBorder="0" applyAlignment="0" applyProtection="0">
      <alignment vertical="center"/>
    </xf>
    <xf numFmtId="0" fontId="141" fillId="42" borderId="0" applyNumberFormat="0" applyBorder="0" applyAlignment="0" applyProtection="0">
      <alignment vertical="center"/>
    </xf>
    <xf numFmtId="0" fontId="141" fillId="43" borderId="0" applyNumberFormat="0" applyBorder="0" applyAlignment="0" applyProtection="0">
      <alignment vertical="center"/>
    </xf>
    <xf numFmtId="0" fontId="141" fillId="43" borderId="0" applyNumberFormat="0" applyBorder="0" applyAlignment="0" applyProtection="0">
      <alignment vertical="center"/>
    </xf>
    <xf numFmtId="0" fontId="141" fillId="43" borderId="0" applyNumberFormat="0" applyBorder="0" applyAlignment="0" applyProtection="0">
      <alignment vertical="center"/>
    </xf>
    <xf numFmtId="0" fontId="141" fillId="43" borderId="0" applyNumberFormat="0" applyBorder="0" applyAlignment="0" applyProtection="0">
      <alignment vertical="center"/>
    </xf>
    <xf numFmtId="0" fontId="141" fillId="43" borderId="0" applyNumberFormat="0" applyBorder="0" applyAlignment="0" applyProtection="0">
      <alignment vertical="center"/>
    </xf>
    <xf numFmtId="0" fontId="141" fillId="43" borderId="0" applyNumberFormat="0" applyBorder="0" applyAlignment="0" applyProtection="0">
      <alignment vertical="center"/>
    </xf>
    <xf numFmtId="0" fontId="141" fillId="43" borderId="0" applyNumberFormat="0" applyBorder="0" applyAlignment="0" applyProtection="0">
      <alignment vertical="center"/>
    </xf>
    <xf numFmtId="0" fontId="141" fillId="44" borderId="0" applyNumberFormat="0" applyBorder="0" applyAlignment="0" applyProtection="0">
      <alignment vertical="center"/>
    </xf>
    <xf numFmtId="0" fontId="141" fillId="44" borderId="0" applyNumberFormat="0" applyBorder="0" applyAlignment="0" applyProtection="0">
      <alignment vertical="center"/>
    </xf>
    <xf numFmtId="0" fontId="141" fillId="44" borderId="0" applyNumberFormat="0" applyBorder="0" applyAlignment="0" applyProtection="0">
      <alignment vertical="center"/>
    </xf>
    <xf numFmtId="0" fontId="141" fillId="44" borderId="0" applyNumberFormat="0" applyBorder="0" applyAlignment="0" applyProtection="0">
      <alignment vertical="center"/>
    </xf>
    <xf numFmtId="0" fontId="141" fillId="44" borderId="0" applyNumberFormat="0" applyBorder="0" applyAlignment="0" applyProtection="0">
      <alignment vertical="center"/>
    </xf>
    <xf numFmtId="0" fontId="141" fillId="44" borderId="0" applyNumberFormat="0" applyBorder="0" applyAlignment="0" applyProtection="0">
      <alignment vertical="center"/>
    </xf>
    <xf numFmtId="0" fontId="141" fillId="44" borderId="0" applyNumberFormat="0" applyBorder="0" applyAlignment="0" applyProtection="0">
      <alignment vertical="center"/>
    </xf>
    <xf numFmtId="0" fontId="141" fillId="45" borderId="0" applyNumberFormat="0" applyBorder="0" applyAlignment="0" applyProtection="0">
      <alignment vertical="center"/>
    </xf>
    <xf numFmtId="0" fontId="141" fillId="45" borderId="0" applyNumberFormat="0" applyBorder="0" applyAlignment="0" applyProtection="0">
      <alignment vertical="center"/>
    </xf>
    <xf numFmtId="0" fontId="141" fillId="45" borderId="0" applyNumberFormat="0" applyBorder="0" applyAlignment="0" applyProtection="0">
      <alignment vertical="center"/>
    </xf>
    <xf numFmtId="0" fontId="141" fillId="45" borderId="0" applyNumberFormat="0" applyBorder="0" applyAlignment="0" applyProtection="0">
      <alignment vertical="center"/>
    </xf>
    <xf numFmtId="0" fontId="141" fillId="45" borderId="0" applyNumberFormat="0" applyBorder="0" applyAlignment="0" applyProtection="0">
      <alignment vertical="center"/>
    </xf>
    <xf numFmtId="0" fontId="141" fillId="45" borderId="0" applyNumberFormat="0" applyBorder="0" applyAlignment="0" applyProtection="0">
      <alignment vertical="center"/>
    </xf>
    <xf numFmtId="0" fontId="141" fillId="45" borderId="0" applyNumberFormat="0" applyBorder="0" applyAlignment="0" applyProtection="0">
      <alignment vertical="center"/>
    </xf>
    <xf numFmtId="0" fontId="141" fillId="46" borderId="0" applyNumberFormat="0" applyBorder="0" applyAlignment="0" applyProtection="0">
      <alignment vertical="center"/>
    </xf>
    <xf numFmtId="0" fontId="141" fillId="46" borderId="0" applyNumberFormat="0" applyBorder="0" applyAlignment="0" applyProtection="0">
      <alignment vertical="center"/>
    </xf>
    <xf numFmtId="0" fontId="141" fillId="46" borderId="0" applyNumberFormat="0" applyBorder="0" applyAlignment="0" applyProtection="0">
      <alignment vertical="center"/>
    </xf>
    <xf numFmtId="0" fontId="141" fillId="46" borderId="0" applyNumberFormat="0" applyBorder="0" applyAlignment="0" applyProtection="0">
      <alignment vertical="center"/>
    </xf>
    <xf numFmtId="0" fontId="141" fillId="46" borderId="0" applyNumberFormat="0" applyBorder="0" applyAlignment="0" applyProtection="0">
      <alignment vertical="center"/>
    </xf>
    <xf numFmtId="0" fontId="141" fillId="46" borderId="0" applyNumberFormat="0" applyBorder="0" applyAlignment="0" applyProtection="0">
      <alignment vertical="center"/>
    </xf>
    <xf numFmtId="0" fontId="141" fillId="46" borderId="0" applyNumberFormat="0" applyBorder="0" applyAlignment="0" applyProtection="0">
      <alignment vertical="center"/>
    </xf>
    <xf numFmtId="0" fontId="141" fillId="47" borderId="0" applyNumberFormat="0" applyBorder="0" applyAlignment="0" applyProtection="0">
      <alignment vertical="center"/>
    </xf>
    <xf numFmtId="0" fontId="141" fillId="47" borderId="0" applyNumberFormat="0" applyBorder="0" applyAlignment="0" applyProtection="0">
      <alignment vertical="center"/>
    </xf>
    <xf numFmtId="0" fontId="141" fillId="47" borderId="0" applyNumberFormat="0" applyBorder="0" applyAlignment="0" applyProtection="0">
      <alignment vertical="center"/>
    </xf>
    <xf numFmtId="0" fontId="141" fillId="47" borderId="0" applyNumberFormat="0" applyBorder="0" applyAlignment="0" applyProtection="0">
      <alignment vertical="center"/>
    </xf>
    <xf numFmtId="0" fontId="141" fillId="47" borderId="0" applyNumberFormat="0" applyBorder="0" applyAlignment="0" applyProtection="0">
      <alignment vertical="center"/>
    </xf>
    <xf numFmtId="0" fontId="141" fillId="47" borderId="0" applyNumberFormat="0" applyBorder="0" applyAlignment="0" applyProtection="0">
      <alignment vertical="center"/>
    </xf>
    <xf numFmtId="0" fontId="141" fillId="47" borderId="0" applyNumberFormat="0" applyBorder="0" applyAlignment="0" applyProtection="0">
      <alignment vertical="center"/>
    </xf>
    <xf numFmtId="0" fontId="142" fillId="42" borderId="0" applyNumberFormat="0" applyBorder="0" applyAlignment="0" applyProtection="0">
      <alignment vertical="center"/>
    </xf>
    <xf numFmtId="0" fontId="142" fillId="43" borderId="0" applyNumberFormat="0" applyBorder="0" applyAlignment="0" applyProtection="0">
      <alignment vertical="center"/>
    </xf>
    <xf numFmtId="0" fontId="142" fillId="44" borderId="0" applyNumberFormat="0" applyBorder="0" applyAlignment="0" applyProtection="0">
      <alignment vertical="center"/>
    </xf>
    <xf numFmtId="0" fontId="142" fillId="45" borderId="0" applyNumberFormat="0" applyBorder="0" applyAlignment="0" applyProtection="0">
      <alignment vertical="center"/>
    </xf>
    <xf numFmtId="0" fontId="142" fillId="46" borderId="0" applyNumberFormat="0" applyBorder="0" applyAlignment="0" applyProtection="0">
      <alignment vertical="center"/>
    </xf>
    <xf numFmtId="0" fontId="142" fillId="47" borderId="0" applyNumberFormat="0" applyBorder="0" applyAlignment="0" applyProtection="0">
      <alignment vertical="center"/>
    </xf>
    <xf numFmtId="0" fontId="143" fillId="48" borderId="0" applyNumberFormat="0" applyBorder="0" applyAlignment="0" applyProtection="0">
      <alignment vertical="center"/>
    </xf>
    <xf numFmtId="0" fontId="143" fillId="48" borderId="0" applyNumberFormat="0" applyBorder="0" applyAlignment="0" applyProtection="0">
      <alignment vertical="center"/>
    </xf>
    <xf numFmtId="0" fontId="143" fillId="48" borderId="0" applyNumberFormat="0" applyBorder="0" applyAlignment="0" applyProtection="0">
      <alignment vertical="center"/>
    </xf>
    <xf numFmtId="0" fontId="143" fillId="47" borderId="0" applyNumberFormat="0" applyBorder="0" applyAlignment="0" applyProtection="0">
      <alignment vertical="center"/>
    </xf>
    <xf numFmtId="0" fontId="143" fillId="47" borderId="0" applyNumberFormat="0" applyBorder="0" applyAlignment="0" applyProtection="0">
      <alignment vertical="center"/>
    </xf>
    <xf numFmtId="0" fontId="143" fillId="47" borderId="0" applyNumberFormat="0" applyBorder="0" applyAlignment="0" applyProtection="0">
      <alignment vertical="center"/>
    </xf>
    <xf numFmtId="0" fontId="143" fillId="49" borderId="0" applyNumberFormat="0" applyBorder="0" applyAlignment="0" applyProtection="0">
      <alignment vertical="center"/>
    </xf>
    <xf numFmtId="0" fontId="143" fillId="49" borderId="0" applyNumberFormat="0" applyBorder="0" applyAlignment="0" applyProtection="0">
      <alignment vertical="center"/>
    </xf>
    <xf numFmtId="0" fontId="143" fillId="49" borderId="0" applyNumberFormat="0" applyBorder="0" applyAlignment="0" applyProtection="0">
      <alignment vertical="center"/>
    </xf>
    <xf numFmtId="0" fontId="143" fillId="48" borderId="0" applyNumberFormat="0" applyBorder="0" applyAlignment="0" applyProtection="0">
      <alignment vertical="center"/>
    </xf>
    <xf numFmtId="0" fontId="143" fillId="48" borderId="0" applyNumberFormat="0" applyBorder="0" applyAlignment="0" applyProtection="0">
      <alignment vertical="center"/>
    </xf>
    <xf numFmtId="0" fontId="143" fillId="48" borderId="0" applyNumberFormat="0" applyBorder="0" applyAlignment="0" applyProtection="0">
      <alignment vertical="center"/>
    </xf>
    <xf numFmtId="0" fontId="143" fillId="46" borderId="0" applyNumberFormat="0" applyBorder="0" applyAlignment="0" applyProtection="0">
      <alignment vertical="center"/>
    </xf>
    <xf numFmtId="0" fontId="143" fillId="46" borderId="0" applyNumberFormat="0" applyBorder="0" applyAlignment="0" applyProtection="0">
      <alignment vertical="center"/>
    </xf>
    <xf numFmtId="0" fontId="143" fillId="46" borderId="0" applyNumberFormat="0" applyBorder="0" applyAlignment="0" applyProtection="0">
      <alignment vertical="center"/>
    </xf>
    <xf numFmtId="0" fontId="143" fillId="47" borderId="0" applyNumberFormat="0" applyBorder="0" applyAlignment="0" applyProtection="0">
      <alignment vertical="center"/>
    </xf>
    <xf numFmtId="0" fontId="143" fillId="47" borderId="0" applyNumberFormat="0" applyBorder="0" applyAlignment="0" applyProtection="0">
      <alignment vertical="center"/>
    </xf>
    <xf numFmtId="0" fontId="143" fillId="47" borderId="0" applyNumberFormat="0" applyBorder="0" applyAlignment="0" applyProtection="0">
      <alignment vertical="center"/>
    </xf>
    <xf numFmtId="0" fontId="144" fillId="42" borderId="0" applyNumberFormat="0" applyBorder="0" applyAlignment="0" applyProtection="0">
      <alignment vertical="center"/>
    </xf>
    <xf numFmtId="0" fontId="144" fillId="43" borderId="0" applyNumberFormat="0" applyBorder="0" applyAlignment="0" applyProtection="0">
      <alignment vertical="center"/>
    </xf>
    <xf numFmtId="0" fontId="144" fillId="44" borderId="0" applyNumberFormat="0" applyBorder="0" applyAlignment="0" applyProtection="0">
      <alignment vertical="center"/>
    </xf>
    <xf numFmtId="0" fontId="144" fillId="45" borderId="0" applyNumberFormat="0" applyBorder="0" applyAlignment="0" applyProtection="0">
      <alignment vertical="center"/>
    </xf>
    <xf numFmtId="0" fontId="144" fillId="46" borderId="0" applyNumberFormat="0" applyBorder="0" applyAlignment="0" applyProtection="0">
      <alignment vertical="center"/>
    </xf>
    <xf numFmtId="0" fontId="144" fillId="47" borderId="0" applyNumberFormat="0" applyBorder="0" applyAlignment="0" applyProtection="0">
      <alignment vertical="center"/>
    </xf>
    <xf numFmtId="0" fontId="141" fillId="42" borderId="0" applyNumberFormat="0" applyBorder="0" applyAlignment="0" applyProtection="0">
      <alignment vertical="center"/>
    </xf>
    <xf numFmtId="0" fontId="141" fillId="42" borderId="0" applyNumberFormat="0" applyBorder="0" applyAlignment="0" applyProtection="0">
      <alignment vertical="center"/>
    </xf>
    <xf numFmtId="0" fontId="141" fillId="42" borderId="0" applyNumberFormat="0" applyBorder="0" applyAlignment="0" applyProtection="0">
      <alignment vertical="center"/>
    </xf>
    <xf numFmtId="0" fontId="141" fillId="42" borderId="0" applyNumberFormat="0" applyBorder="0" applyAlignment="0" applyProtection="0">
      <alignment vertical="center"/>
    </xf>
    <xf numFmtId="0" fontId="141" fillId="43" borderId="0" applyNumberFormat="0" applyBorder="0" applyAlignment="0" applyProtection="0">
      <alignment vertical="center"/>
    </xf>
    <xf numFmtId="0" fontId="141" fillId="43" borderId="0" applyNumberFormat="0" applyBorder="0" applyAlignment="0" applyProtection="0">
      <alignment vertical="center"/>
    </xf>
    <xf numFmtId="0" fontId="141" fillId="43" borderId="0" applyNumberFormat="0" applyBorder="0" applyAlignment="0" applyProtection="0">
      <alignment vertical="center"/>
    </xf>
    <xf numFmtId="0" fontId="141" fillId="43" borderId="0" applyNumberFormat="0" applyBorder="0" applyAlignment="0" applyProtection="0">
      <alignment vertical="center"/>
    </xf>
    <xf numFmtId="0" fontId="141" fillId="44" borderId="0" applyNumberFormat="0" applyBorder="0" applyAlignment="0" applyProtection="0">
      <alignment vertical="center"/>
    </xf>
    <xf numFmtId="0" fontId="141" fillId="44" borderId="0" applyNumberFormat="0" applyBorder="0" applyAlignment="0" applyProtection="0">
      <alignment vertical="center"/>
    </xf>
    <xf numFmtId="0" fontId="141" fillId="44" borderId="0" applyNumberFormat="0" applyBorder="0" applyAlignment="0" applyProtection="0">
      <alignment vertical="center"/>
    </xf>
    <xf numFmtId="0" fontId="141" fillId="44" borderId="0" applyNumberFormat="0" applyBorder="0" applyAlignment="0" applyProtection="0">
      <alignment vertical="center"/>
    </xf>
    <xf numFmtId="0" fontId="141" fillId="45" borderId="0" applyNumberFormat="0" applyBorder="0" applyAlignment="0" applyProtection="0">
      <alignment vertical="center"/>
    </xf>
    <xf numFmtId="0" fontId="141" fillId="45" borderId="0" applyNumberFormat="0" applyBorder="0" applyAlignment="0" applyProtection="0">
      <alignment vertical="center"/>
    </xf>
    <xf numFmtId="0" fontId="141" fillId="45" borderId="0" applyNumberFormat="0" applyBorder="0" applyAlignment="0" applyProtection="0">
      <alignment vertical="center"/>
    </xf>
    <xf numFmtId="0" fontId="141" fillId="45" borderId="0" applyNumberFormat="0" applyBorder="0" applyAlignment="0" applyProtection="0">
      <alignment vertical="center"/>
    </xf>
    <xf numFmtId="0" fontId="141" fillId="46" borderId="0" applyNumberFormat="0" applyBorder="0" applyAlignment="0" applyProtection="0">
      <alignment vertical="center"/>
    </xf>
    <xf numFmtId="0" fontId="141" fillId="46" borderId="0" applyNumberFormat="0" applyBorder="0" applyAlignment="0" applyProtection="0">
      <alignment vertical="center"/>
    </xf>
    <xf numFmtId="0" fontId="141" fillId="46" borderId="0" applyNumberFormat="0" applyBorder="0" applyAlignment="0" applyProtection="0">
      <alignment vertical="center"/>
    </xf>
    <xf numFmtId="0" fontId="141" fillId="46" borderId="0" applyNumberFormat="0" applyBorder="0" applyAlignment="0" applyProtection="0">
      <alignment vertical="center"/>
    </xf>
    <xf numFmtId="0" fontId="141" fillId="47" borderId="0" applyNumberFormat="0" applyBorder="0" applyAlignment="0" applyProtection="0">
      <alignment vertical="center"/>
    </xf>
    <xf numFmtId="0" fontId="141" fillId="47" borderId="0" applyNumberFormat="0" applyBorder="0" applyAlignment="0" applyProtection="0">
      <alignment vertical="center"/>
    </xf>
    <xf numFmtId="0" fontId="141" fillId="47" borderId="0" applyNumberFormat="0" applyBorder="0" applyAlignment="0" applyProtection="0">
      <alignment vertical="center"/>
    </xf>
    <xf numFmtId="0" fontId="141" fillId="47" borderId="0" applyNumberFormat="0" applyBorder="0" applyAlignment="0" applyProtection="0">
      <alignment vertical="center"/>
    </xf>
    <xf numFmtId="0" fontId="141" fillId="50" borderId="0" applyNumberFormat="0" applyBorder="0" applyAlignment="0" applyProtection="0">
      <alignment vertical="center"/>
    </xf>
    <xf numFmtId="0" fontId="141" fillId="50" borderId="0" applyNumberFormat="0" applyBorder="0" applyAlignment="0" applyProtection="0">
      <alignment vertical="center"/>
    </xf>
    <xf numFmtId="0" fontId="141" fillId="50" borderId="0" applyNumberFormat="0" applyBorder="0" applyAlignment="0" applyProtection="0">
      <alignment vertical="center"/>
    </xf>
    <xf numFmtId="0" fontId="141" fillId="50" borderId="0" applyNumberFormat="0" applyBorder="0" applyAlignment="0" applyProtection="0">
      <alignment vertical="center"/>
    </xf>
    <xf numFmtId="0" fontId="141" fillId="50" borderId="0" applyNumberFormat="0" applyBorder="0" applyAlignment="0" applyProtection="0">
      <alignment vertical="center"/>
    </xf>
    <xf numFmtId="0" fontId="141" fillId="50" borderId="0" applyNumberFormat="0" applyBorder="0" applyAlignment="0" applyProtection="0">
      <alignment vertical="center"/>
    </xf>
    <xf numFmtId="0" fontId="141" fillId="50" borderId="0" applyNumberFormat="0" applyBorder="0" applyAlignment="0" applyProtection="0">
      <alignment vertical="center"/>
    </xf>
    <xf numFmtId="0" fontId="141" fillId="51" borderId="0" applyNumberFormat="0" applyBorder="0" applyAlignment="0" applyProtection="0">
      <alignment vertical="center"/>
    </xf>
    <xf numFmtId="0" fontId="141" fillId="51" borderId="0" applyNumberFormat="0" applyBorder="0" applyAlignment="0" applyProtection="0">
      <alignment vertical="center"/>
    </xf>
    <xf numFmtId="0" fontId="141" fillId="51" borderId="0" applyNumberFormat="0" applyBorder="0" applyAlignment="0" applyProtection="0">
      <alignment vertical="center"/>
    </xf>
    <xf numFmtId="0" fontId="141" fillId="51" borderId="0" applyNumberFormat="0" applyBorder="0" applyAlignment="0" applyProtection="0">
      <alignment vertical="center"/>
    </xf>
    <xf numFmtId="0" fontId="141" fillId="51" borderId="0" applyNumberFormat="0" applyBorder="0" applyAlignment="0" applyProtection="0">
      <alignment vertical="center"/>
    </xf>
    <xf numFmtId="0" fontId="141" fillId="51" borderId="0" applyNumberFormat="0" applyBorder="0" applyAlignment="0" applyProtection="0">
      <alignment vertical="center"/>
    </xf>
    <xf numFmtId="0" fontId="141" fillId="51" borderId="0" applyNumberFormat="0" applyBorder="0" applyAlignment="0" applyProtection="0">
      <alignment vertical="center"/>
    </xf>
    <xf numFmtId="0" fontId="141" fillId="52" borderId="0" applyNumberFormat="0" applyBorder="0" applyAlignment="0" applyProtection="0">
      <alignment vertical="center"/>
    </xf>
    <xf numFmtId="0" fontId="141" fillId="52" borderId="0" applyNumberFormat="0" applyBorder="0" applyAlignment="0" applyProtection="0">
      <alignment vertical="center"/>
    </xf>
    <xf numFmtId="0" fontId="141" fillId="52" borderId="0" applyNumberFormat="0" applyBorder="0" applyAlignment="0" applyProtection="0">
      <alignment vertical="center"/>
    </xf>
    <xf numFmtId="0" fontId="141" fillId="52" borderId="0" applyNumberFormat="0" applyBorder="0" applyAlignment="0" applyProtection="0">
      <alignment vertical="center"/>
    </xf>
    <xf numFmtId="0" fontId="141" fillId="52" borderId="0" applyNumberFormat="0" applyBorder="0" applyAlignment="0" applyProtection="0">
      <alignment vertical="center"/>
    </xf>
    <xf numFmtId="0" fontId="141" fillId="52" borderId="0" applyNumberFormat="0" applyBorder="0" applyAlignment="0" applyProtection="0">
      <alignment vertical="center"/>
    </xf>
    <xf numFmtId="0" fontId="141" fillId="52" borderId="0" applyNumberFormat="0" applyBorder="0" applyAlignment="0" applyProtection="0">
      <alignment vertical="center"/>
    </xf>
    <xf numFmtId="0" fontId="141" fillId="45" borderId="0" applyNumberFormat="0" applyBorder="0" applyAlignment="0" applyProtection="0">
      <alignment vertical="center"/>
    </xf>
    <xf numFmtId="0" fontId="141" fillId="45" borderId="0" applyNumberFormat="0" applyBorder="0" applyAlignment="0" applyProtection="0">
      <alignment vertical="center"/>
    </xf>
    <xf numFmtId="0" fontId="141" fillId="45" borderId="0" applyNumberFormat="0" applyBorder="0" applyAlignment="0" applyProtection="0">
      <alignment vertical="center"/>
    </xf>
    <xf numFmtId="0" fontId="141" fillId="45" borderId="0" applyNumberFormat="0" applyBorder="0" applyAlignment="0" applyProtection="0">
      <alignment vertical="center"/>
    </xf>
    <xf numFmtId="0" fontId="141" fillId="45" borderId="0" applyNumberFormat="0" applyBorder="0" applyAlignment="0" applyProtection="0">
      <alignment vertical="center"/>
    </xf>
    <xf numFmtId="0" fontId="141" fillId="45" borderId="0" applyNumberFormat="0" applyBorder="0" applyAlignment="0" applyProtection="0">
      <alignment vertical="center"/>
    </xf>
    <xf numFmtId="0" fontId="141" fillId="45" borderId="0" applyNumberFormat="0" applyBorder="0" applyAlignment="0" applyProtection="0">
      <alignment vertical="center"/>
    </xf>
    <xf numFmtId="0" fontId="141" fillId="50" borderId="0" applyNumberFormat="0" applyBorder="0" applyAlignment="0" applyProtection="0">
      <alignment vertical="center"/>
    </xf>
    <xf numFmtId="0" fontId="141" fillId="50" borderId="0" applyNumberFormat="0" applyBorder="0" applyAlignment="0" applyProtection="0">
      <alignment vertical="center"/>
    </xf>
    <xf numFmtId="0" fontId="141" fillId="50" borderId="0" applyNumberFormat="0" applyBorder="0" applyAlignment="0" applyProtection="0">
      <alignment vertical="center"/>
    </xf>
    <xf numFmtId="0" fontId="141" fillId="50" borderId="0" applyNumberFormat="0" applyBorder="0" applyAlignment="0" applyProtection="0">
      <alignment vertical="center"/>
    </xf>
    <xf numFmtId="0" fontId="141" fillId="50" borderId="0" applyNumberFormat="0" applyBorder="0" applyAlignment="0" applyProtection="0">
      <alignment vertical="center"/>
    </xf>
    <xf numFmtId="0" fontId="141" fillId="50" borderId="0" applyNumberFormat="0" applyBorder="0" applyAlignment="0" applyProtection="0">
      <alignment vertical="center"/>
    </xf>
    <xf numFmtId="0" fontId="141" fillId="50" borderId="0" applyNumberFormat="0" applyBorder="0" applyAlignment="0" applyProtection="0">
      <alignment vertical="center"/>
    </xf>
    <xf numFmtId="0" fontId="141" fillId="53" borderId="0" applyNumberFormat="0" applyBorder="0" applyAlignment="0" applyProtection="0">
      <alignment vertical="center"/>
    </xf>
    <xf numFmtId="0" fontId="141" fillId="53" borderId="0" applyNumberFormat="0" applyBorder="0" applyAlignment="0" applyProtection="0">
      <alignment vertical="center"/>
    </xf>
    <xf numFmtId="0" fontId="141" fillId="53" borderId="0" applyNumberFormat="0" applyBorder="0" applyAlignment="0" applyProtection="0">
      <alignment vertical="center"/>
    </xf>
    <xf numFmtId="0" fontId="141" fillId="53" borderId="0" applyNumberFormat="0" applyBorder="0" applyAlignment="0" applyProtection="0">
      <alignment vertical="center"/>
    </xf>
    <xf numFmtId="0" fontId="141" fillId="53" borderId="0" applyNumberFormat="0" applyBorder="0" applyAlignment="0" applyProtection="0">
      <alignment vertical="center"/>
    </xf>
    <xf numFmtId="0" fontId="141" fillId="53" borderId="0" applyNumberFormat="0" applyBorder="0" applyAlignment="0" applyProtection="0">
      <alignment vertical="center"/>
    </xf>
    <xf numFmtId="0" fontId="141" fillId="53" borderId="0" applyNumberFormat="0" applyBorder="0" applyAlignment="0" applyProtection="0">
      <alignment vertical="center"/>
    </xf>
    <xf numFmtId="0" fontId="142" fillId="50" borderId="0" applyNumberFormat="0" applyBorder="0" applyAlignment="0" applyProtection="0">
      <alignment vertical="center"/>
    </xf>
    <xf numFmtId="0" fontId="142" fillId="51" borderId="0" applyNumberFormat="0" applyBorder="0" applyAlignment="0" applyProtection="0">
      <alignment vertical="center"/>
    </xf>
    <xf numFmtId="0" fontId="142" fillId="52" borderId="0" applyNumberFormat="0" applyBorder="0" applyAlignment="0" applyProtection="0">
      <alignment vertical="center"/>
    </xf>
    <xf numFmtId="0" fontId="142" fillId="45" borderId="0" applyNumberFormat="0" applyBorder="0" applyAlignment="0" applyProtection="0">
      <alignment vertical="center"/>
    </xf>
    <xf numFmtId="0" fontId="142" fillId="50" borderId="0" applyNumberFormat="0" applyBorder="0" applyAlignment="0" applyProtection="0">
      <alignment vertical="center"/>
    </xf>
    <xf numFmtId="0" fontId="142" fillId="53" borderId="0" applyNumberFormat="0" applyBorder="0" applyAlignment="0" applyProtection="0">
      <alignment vertical="center"/>
    </xf>
    <xf numFmtId="0" fontId="143" fillId="48" borderId="0" applyNumberFormat="0" applyBorder="0" applyAlignment="0" applyProtection="0">
      <alignment vertical="center"/>
    </xf>
    <xf numFmtId="0" fontId="143" fillId="48" borderId="0" applyNumberFormat="0" applyBorder="0" applyAlignment="0" applyProtection="0">
      <alignment vertical="center"/>
    </xf>
    <xf numFmtId="0" fontId="143" fillId="48" borderId="0" applyNumberFormat="0" applyBorder="0" applyAlignment="0" applyProtection="0">
      <alignment vertical="center"/>
    </xf>
    <xf numFmtId="0" fontId="143" fillId="51" borderId="0" applyNumberFormat="0" applyBorder="0" applyAlignment="0" applyProtection="0">
      <alignment vertical="center"/>
    </xf>
    <xf numFmtId="0" fontId="143" fillId="51" borderId="0" applyNumberFormat="0" applyBorder="0" applyAlignment="0" applyProtection="0">
      <alignment vertical="center"/>
    </xf>
    <xf numFmtId="0" fontId="143" fillId="51" borderId="0" applyNumberFormat="0" applyBorder="0" applyAlignment="0" applyProtection="0">
      <alignment vertical="center"/>
    </xf>
    <xf numFmtId="0" fontId="143" fillId="54" borderId="0" applyNumberFormat="0" applyBorder="0" applyAlignment="0" applyProtection="0">
      <alignment vertical="center"/>
    </xf>
    <xf numFmtId="0" fontId="143" fillId="54" borderId="0" applyNumberFormat="0" applyBorder="0" applyAlignment="0" applyProtection="0">
      <alignment vertical="center"/>
    </xf>
    <xf numFmtId="0" fontId="143" fillId="54" borderId="0" applyNumberFormat="0" applyBorder="0" applyAlignment="0" applyProtection="0">
      <alignment vertical="center"/>
    </xf>
    <xf numFmtId="0" fontId="143" fillId="48" borderId="0" applyNumberFormat="0" applyBorder="0" applyAlignment="0" applyProtection="0">
      <alignment vertical="center"/>
    </xf>
    <xf numFmtId="0" fontId="143" fillId="48" borderId="0" applyNumberFormat="0" applyBorder="0" applyAlignment="0" applyProtection="0">
      <alignment vertical="center"/>
    </xf>
    <xf numFmtId="0" fontId="143" fillId="48" borderId="0" applyNumberFormat="0" applyBorder="0" applyAlignment="0" applyProtection="0">
      <alignment vertical="center"/>
    </xf>
    <xf numFmtId="0" fontId="143" fillId="50" borderId="0" applyNumberFormat="0" applyBorder="0" applyAlignment="0" applyProtection="0">
      <alignment vertical="center"/>
    </xf>
    <xf numFmtId="0" fontId="143" fillId="50" borderId="0" applyNumberFormat="0" applyBorder="0" applyAlignment="0" applyProtection="0">
      <alignment vertical="center"/>
    </xf>
    <xf numFmtId="0" fontId="143" fillId="50" borderId="0" applyNumberFormat="0" applyBorder="0" applyAlignment="0" applyProtection="0">
      <alignment vertical="center"/>
    </xf>
    <xf numFmtId="0" fontId="143" fillId="47" borderId="0" applyNumberFormat="0" applyBorder="0" applyAlignment="0" applyProtection="0">
      <alignment vertical="center"/>
    </xf>
    <xf numFmtId="0" fontId="143" fillId="47" borderId="0" applyNumberFormat="0" applyBorder="0" applyAlignment="0" applyProtection="0">
      <alignment vertical="center"/>
    </xf>
    <xf numFmtId="0" fontId="143" fillId="47" borderId="0" applyNumberFormat="0" applyBorder="0" applyAlignment="0" applyProtection="0">
      <alignment vertical="center"/>
    </xf>
    <xf numFmtId="0" fontId="144" fillId="50" borderId="0" applyNumberFormat="0" applyBorder="0" applyAlignment="0" applyProtection="0">
      <alignment vertical="center"/>
    </xf>
    <xf numFmtId="0" fontId="144" fillId="51" borderId="0" applyNumberFormat="0" applyBorder="0" applyAlignment="0" applyProtection="0">
      <alignment vertical="center"/>
    </xf>
    <xf numFmtId="0" fontId="144" fillId="52" borderId="0" applyNumberFormat="0" applyBorder="0" applyAlignment="0" applyProtection="0">
      <alignment vertical="center"/>
    </xf>
    <xf numFmtId="0" fontId="144" fillId="45" borderId="0" applyNumberFormat="0" applyBorder="0" applyAlignment="0" applyProtection="0">
      <alignment vertical="center"/>
    </xf>
    <xf numFmtId="0" fontId="144" fillId="50" borderId="0" applyNumberFormat="0" applyBorder="0" applyAlignment="0" applyProtection="0">
      <alignment vertical="center"/>
    </xf>
    <xf numFmtId="0" fontId="144" fillId="53" borderId="0" applyNumberFormat="0" applyBorder="0" applyAlignment="0" applyProtection="0">
      <alignment vertical="center"/>
    </xf>
    <xf numFmtId="0" fontId="141" fillId="50" borderId="0" applyNumberFormat="0" applyBorder="0" applyAlignment="0" applyProtection="0">
      <alignment vertical="center"/>
    </xf>
    <xf numFmtId="0" fontId="141" fillId="50" borderId="0" applyNumberFormat="0" applyBorder="0" applyAlignment="0" applyProtection="0">
      <alignment vertical="center"/>
    </xf>
    <xf numFmtId="0" fontId="141" fillId="50" borderId="0" applyNumberFormat="0" applyBorder="0" applyAlignment="0" applyProtection="0">
      <alignment vertical="center"/>
    </xf>
    <xf numFmtId="0" fontId="141" fillId="50" borderId="0" applyNumberFormat="0" applyBorder="0" applyAlignment="0" applyProtection="0">
      <alignment vertical="center"/>
    </xf>
    <xf numFmtId="0" fontId="141" fillId="51" borderId="0" applyNumberFormat="0" applyBorder="0" applyAlignment="0" applyProtection="0">
      <alignment vertical="center"/>
    </xf>
    <xf numFmtId="0" fontId="141" fillId="51" borderId="0" applyNumberFormat="0" applyBorder="0" applyAlignment="0" applyProtection="0">
      <alignment vertical="center"/>
    </xf>
    <xf numFmtId="0" fontId="141" fillId="51" borderId="0" applyNumberFormat="0" applyBorder="0" applyAlignment="0" applyProtection="0">
      <alignment vertical="center"/>
    </xf>
    <xf numFmtId="0" fontId="141" fillId="51" borderId="0" applyNumberFormat="0" applyBorder="0" applyAlignment="0" applyProtection="0">
      <alignment vertical="center"/>
    </xf>
    <xf numFmtId="0" fontId="141" fillId="52" borderId="0" applyNumberFormat="0" applyBorder="0" applyAlignment="0" applyProtection="0">
      <alignment vertical="center"/>
    </xf>
    <xf numFmtId="0" fontId="141" fillId="52" borderId="0" applyNumberFormat="0" applyBorder="0" applyAlignment="0" applyProtection="0">
      <alignment vertical="center"/>
    </xf>
    <xf numFmtId="0" fontId="141" fillId="52" borderId="0" applyNumberFormat="0" applyBorder="0" applyAlignment="0" applyProtection="0">
      <alignment vertical="center"/>
    </xf>
    <xf numFmtId="0" fontId="141" fillId="52" borderId="0" applyNumberFormat="0" applyBorder="0" applyAlignment="0" applyProtection="0">
      <alignment vertical="center"/>
    </xf>
    <xf numFmtId="0" fontId="141" fillId="45" borderId="0" applyNumberFormat="0" applyBorder="0" applyAlignment="0" applyProtection="0">
      <alignment vertical="center"/>
    </xf>
    <xf numFmtId="0" fontId="141" fillId="45" borderId="0" applyNumberFormat="0" applyBorder="0" applyAlignment="0" applyProtection="0">
      <alignment vertical="center"/>
    </xf>
    <xf numFmtId="0" fontId="141" fillId="45" borderId="0" applyNumberFormat="0" applyBorder="0" applyAlignment="0" applyProtection="0">
      <alignment vertical="center"/>
    </xf>
    <xf numFmtId="0" fontId="141" fillId="45" borderId="0" applyNumberFormat="0" applyBorder="0" applyAlignment="0" applyProtection="0">
      <alignment vertical="center"/>
    </xf>
    <xf numFmtId="0" fontId="141" fillId="50" borderId="0" applyNumberFormat="0" applyBorder="0" applyAlignment="0" applyProtection="0">
      <alignment vertical="center"/>
    </xf>
    <xf numFmtId="0" fontId="141" fillId="50" borderId="0" applyNumberFormat="0" applyBorder="0" applyAlignment="0" applyProtection="0">
      <alignment vertical="center"/>
    </xf>
    <xf numFmtId="0" fontId="141" fillId="50" borderId="0" applyNumberFormat="0" applyBorder="0" applyAlignment="0" applyProtection="0">
      <alignment vertical="center"/>
    </xf>
    <xf numFmtId="0" fontId="141" fillId="50" borderId="0" applyNumberFormat="0" applyBorder="0" applyAlignment="0" applyProtection="0">
      <alignment vertical="center"/>
    </xf>
    <xf numFmtId="0" fontId="141" fillId="53" borderId="0" applyNumberFormat="0" applyBorder="0" applyAlignment="0" applyProtection="0">
      <alignment vertical="center"/>
    </xf>
    <xf numFmtId="0" fontId="141" fillId="53" borderId="0" applyNumberFormat="0" applyBorder="0" applyAlignment="0" applyProtection="0">
      <alignment vertical="center"/>
    </xf>
    <xf numFmtId="0" fontId="141" fillId="53" borderId="0" applyNumberFormat="0" applyBorder="0" applyAlignment="0" applyProtection="0">
      <alignment vertical="center"/>
    </xf>
    <xf numFmtId="0" fontId="141" fillId="53" borderId="0" applyNumberFormat="0" applyBorder="0" applyAlignment="0" applyProtection="0">
      <alignment vertical="center"/>
    </xf>
    <xf numFmtId="0" fontId="145" fillId="55" borderId="0" applyNumberFormat="0" applyBorder="0" applyAlignment="0" applyProtection="0">
      <alignment vertical="center"/>
    </xf>
    <xf numFmtId="0" fontId="145" fillId="51" borderId="0" applyNumberFormat="0" applyBorder="0" applyAlignment="0" applyProtection="0">
      <alignment vertical="center"/>
    </xf>
    <xf numFmtId="0" fontId="145" fillId="52" borderId="0" applyNumberFormat="0" applyBorder="0" applyAlignment="0" applyProtection="0">
      <alignment vertical="center"/>
    </xf>
    <xf numFmtId="0" fontId="145" fillId="56" borderId="0" applyNumberFormat="0" applyBorder="0" applyAlignment="0" applyProtection="0">
      <alignment vertical="center"/>
    </xf>
    <xf numFmtId="0" fontId="145" fillId="57" borderId="0" applyNumberFormat="0" applyBorder="0" applyAlignment="0" applyProtection="0">
      <alignment vertical="center"/>
    </xf>
    <xf numFmtId="0" fontId="145" fillId="58" borderId="0" applyNumberFormat="0" applyBorder="0" applyAlignment="0" applyProtection="0">
      <alignment vertical="center"/>
    </xf>
    <xf numFmtId="0" fontId="146" fillId="55" borderId="0" applyNumberFormat="0" applyBorder="0" applyAlignment="0" applyProtection="0">
      <alignment vertical="center"/>
    </xf>
    <xf numFmtId="0" fontId="146" fillId="51" borderId="0" applyNumberFormat="0" applyBorder="0" applyAlignment="0" applyProtection="0">
      <alignment vertical="center"/>
    </xf>
    <xf numFmtId="0" fontId="146" fillId="52" borderId="0" applyNumberFormat="0" applyBorder="0" applyAlignment="0" applyProtection="0">
      <alignment vertical="center"/>
    </xf>
    <xf numFmtId="0" fontId="146" fillId="56" borderId="0" applyNumberFormat="0" applyBorder="0" applyAlignment="0" applyProtection="0">
      <alignment vertical="center"/>
    </xf>
    <xf numFmtId="0" fontId="146" fillId="57" borderId="0" applyNumberFormat="0" applyBorder="0" applyAlignment="0" applyProtection="0">
      <alignment vertical="center"/>
    </xf>
    <xf numFmtId="0" fontId="146" fillId="58" borderId="0" applyNumberFormat="0" applyBorder="0" applyAlignment="0" applyProtection="0">
      <alignment vertical="center"/>
    </xf>
    <xf numFmtId="0" fontId="147" fillId="57" borderId="0" applyNumberFormat="0" applyBorder="0" applyAlignment="0" applyProtection="0">
      <alignment vertical="center"/>
    </xf>
    <xf numFmtId="0" fontId="147" fillId="57" borderId="0" applyNumberFormat="0" applyBorder="0" applyAlignment="0" applyProtection="0">
      <alignment vertical="center"/>
    </xf>
    <xf numFmtId="0" fontId="147" fillId="57" borderId="0" applyNumberFormat="0" applyBorder="0" applyAlignment="0" applyProtection="0">
      <alignment vertical="center"/>
    </xf>
    <xf numFmtId="0" fontId="147" fillId="51" borderId="0" applyNumberFormat="0" applyBorder="0" applyAlignment="0" applyProtection="0">
      <alignment vertical="center"/>
    </xf>
    <xf numFmtId="0" fontId="147" fillId="51" borderId="0" applyNumberFormat="0" applyBorder="0" applyAlignment="0" applyProtection="0">
      <alignment vertical="center"/>
    </xf>
    <xf numFmtId="0" fontId="147" fillId="51" borderId="0" applyNumberFormat="0" applyBorder="0" applyAlignment="0" applyProtection="0">
      <alignment vertical="center"/>
    </xf>
    <xf numFmtId="0" fontId="147" fillId="54" borderId="0" applyNumberFormat="0" applyBorder="0" applyAlignment="0" applyProtection="0">
      <alignment vertical="center"/>
    </xf>
    <xf numFmtId="0" fontId="147" fillId="54" borderId="0" applyNumberFormat="0" applyBorder="0" applyAlignment="0" applyProtection="0">
      <alignment vertical="center"/>
    </xf>
    <xf numFmtId="0" fontId="147" fillId="54" borderId="0" applyNumberFormat="0" applyBorder="0" applyAlignment="0" applyProtection="0">
      <alignment vertical="center"/>
    </xf>
    <xf numFmtId="0" fontId="147" fillId="48" borderId="0" applyNumberFormat="0" applyBorder="0" applyAlignment="0" applyProtection="0">
      <alignment vertical="center"/>
    </xf>
    <xf numFmtId="0" fontId="147" fillId="48" borderId="0" applyNumberFormat="0" applyBorder="0" applyAlignment="0" applyProtection="0">
      <alignment vertical="center"/>
    </xf>
    <xf numFmtId="0" fontId="147" fillId="48" borderId="0" applyNumberFormat="0" applyBorder="0" applyAlignment="0" applyProtection="0">
      <alignment vertical="center"/>
    </xf>
    <xf numFmtId="0" fontId="147" fillId="57" borderId="0" applyNumberFormat="0" applyBorder="0" applyAlignment="0" applyProtection="0">
      <alignment vertical="center"/>
    </xf>
    <xf numFmtId="0" fontId="147" fillId="57" borderId="0" applyNumberFormat="0" applyBorder="0" applyAlignment="0" applyProtection="0">
      <alignment vertical="center"/>
    </xf>
    <xf numFmtId="0" fontId="147" fillId="57" borderId="0" applyNumberFormat="0" applyBorder="0" applyAlignment="0" applyProtection="0">
      <alignment vertical="center"/>
    </xf>
    <xf numFmtId="0" fontId="147" fillId="47" borderId="0" applyNumberFormat="0" applyBorder="0" applyAlignment="0" applyProtection="0">
      <alignment vertical="center"/>
    </xf>
    <xf numFmtId="0" fontId="147" fillId="47" borderId="0" applyNumberFormat="0" applyBorder="0" applyAlignment="0" applyProtection="0">
      <alignment vertical="center"/>
    </xf>
    <xf numFmtId="0" fontId="147" fillId="47" borderId="0" applyNumberFormat="0" applyBorder="0" applyAlignment="0" applyProtection="0">
      <alignment vertical="center"/>
    </xf>
    <xf numFmtId="0" fontId="148" fillId="55" borderId="0" applyNumberFormat="0" applyBorder="0" applyAlignment="0" applyProtection="0">
      <alignment vertical="center"/>
    </xf>
    <xf numFmtId="0" fontId="148" fillId="51" borderId="0" applyNumberFormat="0" applyBorder="0" applyAlignment="0" applyProtection="0">
      <alignment vertical="center"/>
    </xf>
    <xf numFmtId="0" fontId="148" fillId="52" borderId="0" applyNumberFormat="0" applyBorder="0" applyAlignment="0" applyProtection="0">
      <alignment vertical="center"/>
    </xf>
    <xf numFmtId="0" fontId="148" fillId="56" borderId="0" applyNumberFormat="0" applyBorder="0" applyAlignment="0" applyProtection="0">
      <alignment vertical="center"/>
    </xf>
    <xf numFmtId="0" fontId="148" fillId="57" borderId="0" applyNumberFormat="0" applyBorder="0" applyAlignment="0" applyProtection="0">
      <alignment vertical="center"/>
    </xf>
    <xf numFmtId="0" fontId="148" fillId="58" borderId="0" applyNumberFormat="0" applyBorder="0" applyAlignment="0" applyProtection="0">
      <alignment vertical="center"/>
    </xf>
    <xf numFmtId="0" fontId="145" fillId="55" borderId="0" applyNumberFormat="0" applyBorder="0" applyAlignment="0" applyProtection="0">
      <alignment vertical="center"/>
    </xf>
    <xf numFmtId="0" fontId="145" fillId="51" borderId="0" applyNumberFormat="0" applyBorder="0" applyAlignment="0" applyProtection="0">
      <alignment vertical="center"/>
    </xf>
    <xf numFmtId="0" fontId="145" fillId="52" borderId="0" applyNumberFormat="0" applyBorder="0" applyAlignment="0" applyProtection="0">
      <alignment vertical="center"/>
    </xf>
    <xf numFmtId="0" fontId="145" fillId="56" borderId="0" applyNumberFormat="0" applyBorder="0" applyAlignment="0" applyProtection="0">
      <alignment vertical="center"/>
    </xf>
    <xf numFmtId="0" fontId="145" fillId="57" borderId="0" applyNumberFormat="0" applyBorder="0" applyAlignment="0" applyProtection="0">
      <alignment vertical="center"/>
    </xf>
    <xf numFmtId="0" fontId="145" fillId="58" borderId="0" applyNumberFormat="0" applyBorder="0" applyAlignment="0" applyProtection="0">
      <alignment vertical="center"/>
    </xf>
    <xf numFmtId="41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0" fontId="145" fillId="59" borderId="0" applyNumberFormat="0" applyBorder="0" applyAlignment="0" applyProtection="0">
      <alignment vertical="center"/>
    </xf>
    <xf numFmtId="0" fontId="145" fillId="60" borderId="0" applyNumberFormat="0" applyBorder="0" applyAlignment="0" applyProtection="0">
      <alignment vertical="center"/>
    </xf>
    <xf numFmtId="0" fontId="145" fillId="61" borderId="0" applyNumberFormat="0" applyBorder="0" applyAlignment="0" applyProtection="0">
      <alignment vertical="center"/>
    </xf>
    <xf numFmtId="0" fontId="145" fillId="56" borderId="0" applyNumberFormat="0" applyBorder="0" applyAlignment="0" applyProtection="0">
      <alignment vertical="center"/>
    </xf>
    <xf numFmtId="0" fontId="145" fillId="57" borderId="0" applyNumberFormat="0" applyBorder="0" applyAlignment="0" applyProtection="0">
      <alignment vertical="center"/>
    </xf>
    <xf numFmtId="0" fontId="145" fillId="62" borderId="0" applyNumberFormat="0" applyBorder="0" applyAlignment="0" applyProtection="0">
      <alignment vertical="center"/>
    </xf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176" fontId="149" fillId="0" borderId="0" applyFont="0" applyFill="0" applyBorder="0" applyAlignment="0" applyProtection="0"/>
    <xf numFmtId="177" fontId="149" fillId="0" borderId="0" applyFont="0" applyFill="0" applyBorder="0" applyAlignment="0" applyProtection="0"/>
    <xf numFmtId="0" fontId="151" fillId="0" borderId="0">
      <alignment horizontal="center" wrapText="1"/>
      <protection locked="0"/>
    </xf>
    <xf numFmtId="0" fontId="152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2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3" fillId="43" borderId="0" applyNumberFormat="0" applyBorder="0" applyAlignment="0" applyProtection="0">
      <alignment vertical="center"/>
    </xf>
    <xf numFmtId="0" fontId="154" fillId="0" borderId="0" applyNumberFormat="0" applyFill="0" applyBorder="0" applyAlignment="0" applyProtection="0">
      <alignment vertical="top"/>
      <protection locked="0"/>
    </xf>
    <xf numFmtId="178" fontId="138" fillId="0" borderId="29" applyBorder="0"/>
    <xf numFmtId="179" fontId="138" fillId="0" borderId="30"/>
    <xf numFmtId="180" fontId="155" fillId="0" borderId="13" applyAlignment="0" applyProtection="0"/>
    <xf numFmtId="0" fontId="150" fillId="0" borderId="0"/>
    <xf numFmtId="0" fontId="149" fillId="0" borderId="0"/>
    <xf numFmtId="0" fontId="150" fillId="0" borderId="0"/>
    <xf numFmtId="0" fontId="152" fillId="0" borderId="0"/>
    <xf numFmtId="0" fontId="138" fillId="0" borderId="0" applyFill="0" applyBorder="0" applyAlignment="0"/>
    <xf numFmtId="0" fontId="156" fillId="48" borderId="31" applyNumberFormat="0" applyAlignment="0" applyProtection="0">
      <alignment vertical="center"/>
    </xf>
    <xf numFmtId="0" fontId="157" fillId="63" borderId="32" applyNumberFormat="0" applyAlignment="0" applyProtection="0">
      <alignment vertical="center"/>
    </xf>
    <xf numFmtId="0" fontId="158" fillId="0" borderId="0" applyNumberFormat="0" applyFill="0" applyBorder="0" applyAlignment="0" applyProtection="0">
      <alignment vertical="top"/>
      <protection locked="0"/>
    </xf>
    <xf numFmtId="38" fontId="159" fillId="0" borderId="0" applyFont="0" applyFill="0" applyBorder="0" applyAlignment="0" applyProtection="0"/>
    <xf numFmtId="0" fontId="137" fillId="0" borderId="0" applyFont="0" applyFill="0" applyBorder="0" applyAlignment="0" applyProtection="0"/>
    <xf numFmtId="181" fontId="138" fillId="0" borderId="0" applyFont="0" applyFill="0" applyBorder="0" applyAlignment="0" applyProtection="0"/>
    <xf numFmtId="3" fontId="138" fillId="0" borderId="0" applyFont="0" applyFill="0" applyBorder="0" applyAlignment="0" applyProtection="0"/>
    <xf numFmtId="0" fontId="139" fillId="0" borderId="0"/>
    <xf numFmtId="0" fontId="160" fillId="0" borderId="0" applyNumberFormat="0" applyAlignment="0">
      <alignment horizontal="left"/>
    </xf>
    <xf numFmtId="0" fontId="161" fillId="0" borderId="0" applyNumberFormat="0" applyAlignment="0"/>
    <xf numFmtId="0" fontId="137" fillId="0" borderId="0" applyFont="0" applyFill="0" applyBorder="0" applyAlignment="0" applyProtection="0"/>
    <xf numFmtId="0" fontId="137" fillId="0" borderId="0" applyFont="0" applyFill="0" applyBorder="0" applyAlignment="0" applyProtection="0"/>
    <xf numFmtId="182" fontId="138" fillId="0" borderId="0" applyFont="0" applyFill="0" applyBorder="0" applyAlignment="0" applyProtection="0"/>
    <xf numFmtId="0" fontId="138" fillId="0" borderId="0" applyFont="0" applyFill="0" applyBorder="0" applyAlignment="0" applyProtection="0"/>
    <xf numFmtId="38" fontId="159" fillId="0" borderId="0" applyFont="0" applyFill="0" applyBorder="0" applyAlignment="0" applyProtection="0"/>
    <xf numFmtId="40" fontId="159" fillId="0" borderId="0" applyFont="0" applyFill="0" applyBorder="0" applyAlignment="0" applyProtection="0"/>
    <xf numFmtId="0" fontId="162" fillId="0" borderId="0" applyNumberFormat="0" applyAlignment="0">
      <alignment horizontal="left"/>
    </xf>
    <xf numFmtId="183" fontId="138" fillId="0" borderId="0" applyFont="0" applyFill="0" applyBorder="0" applyAlignment="0" applyProtection="0"/>
    <xf numFmtId="0" fontId="163" fillId="0" borderId="0" applyNumberFormat="0" applyFill="0" applyBorder="0" applyAlignment="0" applyProtection="0">
      <alignment vertical="center"/>
    </xf>
    <xf numFmtId="2" fontId="138" fillId="0" borderId="0" applyFont="0" applyFill="0" applyBorder="0" applyAlignment="0" applyProtection="0"/>
    <xf numFmtId="0" fontId="164" fillId="44" borderId="0" applyNumberFormat="0" applyBorder="0" applyAlignment="0" applyProtection="0">
      <alignment vertical="center"/>
    </xf>
    <xf numFmtId="38" fontId="165" fillId="48" borderId="0" applyNumberFormat="0" applyBorder="0" applyAlignment="0" applyProtection="0"/>
    <xf numFmtId="0" fontId="166" fillId="0" borderId="33" applyNumberFormat="0" applyAlignment="0" applyProtection="0">
      <alignment horizontal="left" vertical="center"/>
    </xf>
    <xf numFmtId="0" fontId="166" fillId="0" borderId="6">
      <alignment horizontal="left" vertical="center"/>
    </xf>
    <xf numFmtId="0" fontId="167" fillId="64" borderId="1" applyNumberFormat="0" applyFont="0" applyAlignment="0">
      <alignment horizontal="left" vertical="center"/>
    </xf>
    <xf numFmtId="0" fontId="168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9" fillId="0" borderId="34" applyNumberFormat="0" applyFill="0" applyAlignment="0" applyProtection="0">
      <alignment vertical="center"/>
    </xf>
    <xf numFmtId="0" fontId="169" fillId="0" borderId="0" applyNumberFormat="0" applyFill="0" applyBorder="0" applyAlignment="0" applyProtection="0">
      <alignment vertical="center"/>
    </xf>
    <xf numFmtId="0" fontId="170" fillId="47" borderId="31" applyNumberFormat="0" applyAlignment="0" applyProtection="0">
      <alignment vertical="center"/>
    </xf>
    <xf numFmtId="10" fontId="165" fillId="49" borderId="1" applyNumberFormat="0" applyBorder="0" applyAlignment="0" applyProtection="0"/>
    <xf numFmtId="0" fontId="171" fillId="65" borderId="0"/>
    <xf numFmtId="0" fontId="172" fillId="54" borderId="31" applyNumberFormat="0" applyAlignment="0" applyProtection="0"/>
    <xf numFmtId="0" fontId="173" fillId="0" borderId="35" applyNumberFormat="0" applyFill="0" applyAlignment="0" applyProtection="0">
      <alignment vertical="center"/>
    </xf>
    <xf numFmtId="0" fontId="174" fillId="66" borderId="0"/>
    <xf numFmtId="184" fontId="138" fillId="0" borderId="0" applyFont="0" applyFill="0" applyBorder="0" applyAlignment="0" applyProtection="0">
      <alignment vertical="center"/>
    </xf>
    <xf numFmtId="185" fontId="138" fillId="0" borderId="0" applyFont="0" applyFill="0" applyBorder="0" applyAlignment="0" applyProtection="0"/>
    <xf numFmtId="186" fontId="138" fillId="0" borderId="0" applyFont="0" applyFill="0" applyBorder="0" applyAlignment="0" applyProtection="0"/>
    <xf numFmtId="187" fontId="159" fillId="0" borderId="0" applyFont="0" applyFill="0" applyBorder="0" applyAlignment="0" applyProtection="0"/>
    <xf numFmtId="188" fontId="159" fillId="0" borderId="0" applyFont="0" applyFill="0" applyBorder="0" applyAlignment="0" applyProtection="0"/>
    <xf numFmtId="189" fontId="175" fillId="0" borderId="0" applyFont="0" applyFill="0" applyBorder="0" applyAlignment="0" applyProtection="0"/>
    <xf numFmtId="190" fontId="175" fillId="0" borderId="0" applyFont="0" applyFill="0" applyBorder="0" applyAlignment="0" applyProtection="0"/>
    <xf numFmtId="191" fontId="138" fillId="0" borderId="0" applyFont="0" applyFill="0" applyBorder="0" applyAlignment="0" applyProtection="0"/>
    <xf numFmtId="192" fontId="138" fillId="0" borderId="0" applyFont="0" applyFill="0" applyBorder="0" applyAlignment="0" applyProtection="0"/>
    <xf numFmtId="0" fontId="138" fillId="0" borderId="0" applyNumberFormat="0"/>
    <xf numFmtId="0" fontId="176" fillId="54" borderId="0" applyNumberFormat="0" applyBorder="0" applyAlignment="0" applyProtection="0">
      <alignment vertical="center"/>
    </xf>
    <xf numFmtId="193" fontId="177" fillId="0" borderId="0"/>
    <xf numFmtId="194" fontId="38" fillId="0" borderId="0">
      <alignment vertical="center"/>
    </xf>
    <xf numFmtId="0" fontId="138" fillId="0" borderId="0"/>
    <xf numFmtId="0" fontId="138" fillId="0" borderId="0"/>
    <xf numFmtId="195" fontId="138" fillId="0" borderId="0"/>
    <xf numFmtId="0" fontId="138" fillId="0" borderId="0"/>
    <xf numFmtId="0" fontId="37" fillId="0" borderId="0"/>
    <xf numFmtId="0" fontId="38" fillId="0" borderId="0"/>
    <xf numFmtId="0" fontId="38" fillId="0" borderId="0"/>
    <xf numFmtId="0" fontId="5" fillId="0" borderId="0">
      <alignment vertical="center"/>
    </xf>
    <xf numFmtId="0" fontId="178" fillId="0" borderId="0"/>
    <xf numFmtId="0" fontId="159" fillId="0" borderId="0"/>
    <xf numFmtId="0" fontId="138" fillId="0" borderId="0"/>
    <xf numFmtId="0" fontId="5" fillId="0" borderId="0">
      <alignment vertical="center"/>
    </xf>
    <xf numFmtId="0" fontId="5" fillId="0" borderId="0">
      <alignment vertical="center"/>
    </xf>
    <xf numFmtId="0" fontId="138" fillId="0" borderId="0"/>
    <xf numFmtId="0" fontId="3" fillId="0" borderId="0"/>
    <xf numFmtId="0" fontId="38" fillId="0" borderId="0">
      <alignment vertical="center"/>
    </xf>
    <xf numFmtId="0" fontId="159" fillId="0" borderId="0"/>
    <xf numFmtId="196" fontId="3" fillId="0" borderId="0"/>
    <xf numFmtId="0" fontId="3" fillId="0" borderId="0">
      <alignment vertical="center"/>
    </xf>
    <xf numFmtId="0" fontId="138" fillId="0" borderId="0"/>
    <xf numFmtId="0" fontId="138" fillId="0" borderId="0"/>
    <xf numFmtId="0" fontId="175" fillId="49" borderId="36" applyNumberFormat="0" applyFont="0" applyAlignment="0" applyProtection="0">
      <alignment vertical="center"/>
    </xf>
    <xf numFmtId="0" fontId="138" fillId="0" borderId="0" applyFont="0" applyFill="0" applyBorder="0" applyAlignment="0" applyProtection="0"/>
    <xf numFmtId="0" fontId="138" fillId="0" borderId="0" applyFont="0" applyFill="0" applyBorder="0" applyAlignment="0" applyProtection="0"/>
    <xf numFmtId="0" fontId="179" fillId="48" borderId="37" applyNumberFormat="0" applyAlignment="0" applyProtection="0">
      <alignment vertical="center"/>
    </xf>
    <xf numFmtId="14" fontId="151" fillId="0" borderId="0">
      <alignment horizontal="center" wrapText="1"/>
      <protection locked="0"/>
    </xf>
    <xf numFmtId="10" fontId="138" fillId="0" borderId="0" applyFont="0" applyFill="0" applyBorder="0" applyAlignment="0" applyProtection="0"/>
    <xf numFmtId="9" fontId="159" fillId="0" borderId="38" applyNumberFormat="0" applyBorder="0"/>
    <xf numFmtId="0" fontId="180" fillId="0" borderId="0"/>
    <xf numFmtId="0" fontId="159" fillId="0" borderId="0" applyNumberFormat="0" applyFont="0" applyFill="0" applyBorder="0" applyAlignment="0" applyProtection="0">
      <alignment horizontal="left"/>
    </xf>
    <xf numFmtId="14" fontId="181" fillId="0" borderId="0" applyNumberFormat="0" applyFill="0" applyBorder="0" applyAlignment="0" applyProtection="0">
      <alignment horizontal="left"/>
    </xf>
    <xf numFmtId="197" fontId="138" fillId="0" borderId="0" applyFont="0" applyFill="0" applyBorder="0" applyAlignment="0" applyProtection="0"/>
    <xf numFmtId="198" fontId="138" fillId="0" borderId="0" applyFont="0" applyFill="0" applyBorder="0" applyAlignment="0" applyProtection="0"/>
    <xf numFmtId="0" fontId="159" fillId="67" borderId="0" applyNumberFormat="0" applyFont="0" applyBorder="0" applyAlignment="0" applyProtection="0"/>
    <xf numFmtId="0" fontId="159" fillId="65" borderId="0" applyNumberFormat="0" applyFont="0" applyBorder="0" applyAlignment="0" applyProtection="0"/>
    <xf numFmtId="199" fontId="139" fillId="0" borderId="0"/>
    <xf numFmtId="40" fontId="182" fillId="0" borderId="0" applyBorder="0">
      <alignment horizontal="right"/>
    </xf>
    <xf numFmtId="0" fontId="183" fillId="0" borderId="0" applyNumberFormat="0" applyFill="0" applyBorder="0" applyAlignment="0" applyProtection="0">
      <alignment vertical="center"/>
    </xf>
    <xf numFmtId="0" fontId="138" fillId="0" borderId="39" applyNumberFormat="0" applyFont="0" applyFill="0" applyAlignment="0" applyProtection="0"/>
    <xf numFmtId="4" fontId="139" fillId="0" borderId="0" applyFont="0" applyFill="0" applyBorder="0" applyAlignment="0" applyProtection="0"/>
    <xf numFmtId="200" fontId="138" fillId="0" borderId="0" applyFont="0" applyFill="0" applyBorder="0" applyAlignment="0" applyProtection="0"/>
    <xf numFmtId="200" fontId="138" fillId="0" borderId="0" applyFont="0" applyFill="0" applyBorder="0" applyAlignment="0" applyProtection="0"/>
    <xf numFmtId="201" fontId="138" fillId="0" borderId="0" applyFont="0" applyFill="0" applyBorder="0" applyAlignment="0" applyProtection="0"/>
    <xf numFmtId="187" fontId="159" fillId="0" borderId="0" applyFont="0" applyFill="0" applyBorder="0" applyAlignment="0" applyProtection="0"/>
    <xf numFmtId="188" fontId="159" fillId="0" borderId="0" applyFont="0" applyFill="0" applyBorder="0" applyAlignment="0" applyProtection="0"/>
    <xf numFmtId="0" fontId="184" fillId="0" borderId="0" applyNumberFormat="0" applyFill="0" applyBorder="0" applyAlignment="0" applyProtection="0">
      <alignment vertical="center"/>
    </xf>
    <xf numFmtId="0" fontId="146" fillId="59" borderId="0" applyNumberFormat="0" applyBorder="0" applyAlignment="0" applyProtection="0">
      <alignment vertical="center"/>
    </xf>
    <xf numFmtId="0" fontId="146" fillId="60" borderId="0" applyNumberFormat="0" applyBorder="0" applyAlignment="0" applyProtection="0">
      <alignment vertical="center"/>
    </xf>
    <xf numFmtId="0" fontId="146" fillId="61" borderId="0" applyNumberFormat="0" applyBorder="0" applyAlignment="0" applyProtection="0">
      <alignment vertical="center"/>
    </xf>
    <xf numFmtId="0" fontId="146" fillId="56" borderId="0" applyNumberFormat="0" applyBorder="0" applyAlignment="0" applyProtection="0">
      <alignment vertical="center"/>
    </xf>
    <xf numFmtId="0" fontId="146" fillId="57" borderId="0" applyNumberFormat="0" applyBorder="0" applyAlignment="0" applyProtection="0">
      <alignment vertical="center"/>
    </xf>
    <xf numFmtId="0" fontId="146" fillId="62" borderId="0" applyNumberFormat="0" applyBorder="0" applyAlignment="0" applyProtection="0">
      <alignment vertical="center"/>
    </xf>
    <xf numFmtId="0" fontId="185" fillId="0" borderId="0" applyNumberFormat="0" applyFill="0" applyBorder="0" applyAlignment="0" applyProtection="0">
      <alignment vertical="center"/>
    </xf>
    <xf numFmtId="0" fontId="186" fillId="63" borderId="32" applyNumberFormat="0" applyAlignment="0" applyProtection="0">
      <alignment vertical="center"/>
    </xf>
    <xf numFmtId="0" fontId="187" fillId="54" borderId="0" applyNumberFormat="0" applyBorder="0" applyAlignment="0" applyProtection="0">
      <alignment vertical="center"/>
    </xf>
    <xf numFmtId="0" fontId="188" fillId="49" borderId="36" applyNumberFormat="0" applyFont="0" applyAlignment="0" applyProtection="0">
      <alignment vertical="center"/>
    </xf>
    <xf numFmtId="0" fontId="189" fillId="0" borderId="35" applyNumberFormat="0" applyFill="0" applyAlignment="0" applyProtection="0">
      <alignment vertical="center"/>
    </xf>
    <xf numFmtId="0" fontId="190" fillId="0" borderId="0"/>
    <xf numFmtId="0" fontId="147" fillId="57" borderId="0" applyNumberFormat="0" applyBorder="0" applyAlignment="0" applyProtection="0">
      <alignment vertical="center"/>
    </xf>
    <xf numFmtId="0" fontId="147" fillId="57" borderId="0" applyNumberFormat="0" applyBorder="0" applyAlignment="0" applyProtection="0">
      <alignment vertical="center"/>
    </xf>
    <xf numFmtId="0" fontId="147" fillId="57" borderId="0" applyNumberFormat="0" applyBorder="0" applyAlignment="0" applyProtection="0">
      <alignment vertical="center"/>
    </xf>
    <xf numFmtId="0" fontId="147" fillId="62" borderId="0" applyNumberFormat="0" applyBorder="0" applyAlignment="0" applyProtection="0">
      <alignment vertical="center"/>
    </xf>
    <xf numFmtId="0" fontId="147" fillId="62" borderId="0" applyNumberFormat="0" applyBorder="0" applyAlignment="0" applyProtection="0">
      <alignment vertical="center"/>
    </xf>
    <xf numFmtId="0" fontId="147" fillId="62" borderId="0" applyNumberFormat="0" applyBorder="0" applyAlignment="0" applyProtection="0">
      <alignment vertical="center"/>
    </xf>
    <xf numFmtId="0" fontId="147" fillId="61" borderId="0" applyNumberFormat="0" applyBorder="0" applyAlignment="0" applyProtection="0">
      <alignment vertical="center"/>
    </xf>
    <xf numFmtId="0" fontId="147" fillId="61" borderId="0" applyNumberFormat="0" applyBorder="0" applyAlignment="0" applyProtection="0">
      <alignment vertical="center"/>
    </xf>
    <xf numFmtId="0" fontId="147" fillId="61" borderId="0" applyNumberFormat="0" applyBorder="0" applyAlignment="0" applyProtection="0">
      <alignment vertical="center"/>
    </xf>
    <xf numFmtId="0" fontId="147" fillId="68" borderId="0" applyNumberFormat="0" applyBorder="0" applyAlignment="0" applyProtection="0">
      <alignment vertical="center"/>
    </xf>
    <xf numFmtId="0" fontId="147" fillId="68" borderId="0" applyNumberFormat="0" applyBorder="0" applyAlignment="0" applyProtection="0">
      <alignment vertical="center"/>
    </xf>
    <xf numFmtId="0" fontId="147" fillId="68" borderId="0" applyNumberFormat="0" applyBorder="0" applyAlignment="0" applyProtection="0">
      <alignment vertical="center"/>
    </xf>
    <xf numFmtId="0" fontId="147" fillId="57" borderId="0" applyNumberFormat="0" applyBorder="0" applyAlignment="0" applyProtection="0">
      <alignment vertical="center"/>
    </xf>
    <xf numFmtId="0" fontId="147" fillId="57" borderId="0" applyNumberFormat="0" applyBorder="0" applyAlignment="0" applyProtection="0">
      <alignment vertical="center"/>
    </xf>
    <xf numFmtId="0" fontId="147" fillId="57" borderId="0" applyNumberFormat="0" applyBorder="0" applyAlignment="0" applyProtection="0">
      <alignment vertical="center"/>
    </xf>
    <xf numFmtId="0" fontId="147" fillId="62" borderId="0" applyNumberFormat="0" applyBorder="0" applyAlignment="0" applyProtection="0">
      <alignment vertical="center"/>
    </xf>
    <xf numFmtId="0" fontId="147" fillId="62" borderId="0" applyNumberFormat="0" applyBorder="0" applyAlignment="0" applyProtection="0">
      <alignment vertical="center"/>
    </xf>
    <xf numFmtId="0" fontId="147" fillId="62" borderId="0" applyNumberFormat="0" applyBorder="0" applyAlignment="0" applyProtection="0">
      <alignment vertical="center"/>
    </xf>
    <xf numFmtId="0" fontId="191" fillId="49" borderId="36" applyNumberFormat="0" applyFont="0" applyAlignment="0" applyProtection="0">
      <alignment vertical="center"/>
    </xf>
    <xf numFmtId="0" fontId="192" fillId="0" borderId="40" applyNumberFormat="0" applyFill="0" applyAlignment="0" applyProtection="0">
      <alignment vertical="center"/>
    </xf>
    <xf numFmtId="0" fontId="193" fillId="0" borderId="41" applyNumberFormat="0" applyFill="0" applyAlignment="0" applyProtection="0">
      <alignment vertical="center"/>
    </xf>
    <xf numFmtId="0" fontId="194" fillId="0" borderId="42" applyNumberFormat="0" applyFill="0" applyAlignment="0" applyProtection="0">
      <alignment vertical="center"/>
    </xf>
    <xf numFmtId="0" fontId="195" fillId="0" borderId="43" applyNumberFormat="0" applyFill="0" applyAlignment="0" applyProtection="0">
      <alignment vertical="center"/>
    </xf>
    <xf numFmtId="0" fontId="169" fillId="0" borderId="34" applyNumberFormat="0" applyFill="0" applyAlignment="0" applyProtection="0">
      <alignment vertical="center"/>
    </xf>
    <xf numFmtId="0" fontId="169" fillId="0" borderId="0" applyNumberFormat="0" applyFill="0" applyBorder="0" applyAlignment="0" applyProtection="0">
      <alignment vertical="center"/>
    </xf>
    <xf numFmtId="0" fontId="183" fillId="0" borderId="0" applyNumberFormat="0" applyFill="0" applyBorder="0" applyAlignment="0" applyProtection="0">
      <alignment vertical="center"/>
    </xf>
    <xf numFmtId="0" fontId="196" fillId="0" borderId="0" applyNumberFormat="0" applyFill="0" applyBorder="0" applyAlignment="0" applyProtection="0">
      <alignment vertical="center"/>
    </xf>
    <xf numFmtId="0" fontId="197" fillId="0" borderId="40" applyNumberFormat="0" applyFill="0" applyAlignment="0" applyProtection="0">
      <alignment vertical="center"/>
    </xf>
    <xf numFmtId="0" fontId="198" fillId="0" borderId="42" applyNumberFormat="0" applyFill="0" applyAlignment="0" applyProtection="0">
      <alignment vertical="center"/>
    </xf>
    <xf numFmtId="0" fontId="199" fillId="0" borderId="34" applyNumberFormat="0" applyFill="0" applyAlignment="0" applyProtection="0">
      <alignment vertical="center"/>
    </xf>
    <xf numFmtId="0" fontId="199" fillId="0" borderId="0" applyNumberFormat="0" applyFill="0" applyBorder="0" applyAlignment="0" applyProtection="0">
      <alignment vertical="center"/>
    </xf>
    <xf numFmtId="0" fontId="200" fillId="0" borderId="0" applyNumberFormat="0" applyFill="0" applyBorder="0" applyAlignment="0" applyProtection="0">
      <alignment vertical="center"/>
    </xf>
    <xf numFmtId="0" fontId="200" fillId="0" borderId="0" applyNumberFormat="0" applyFill="0" applyBorder="0" applyAlignment="0" applyProtection="0">
      <alignment vertical="center"/>
    </xf>
    <xf numFmtId="0" fontId="200" fillId="0" borderId="0" applyNumberFormat="0" applyFill="0" applyBorder="0" applyAlignment="0" applyProtection="0">
      <alignment vertical="center"/>
    </xf>
    <xf numFmtId="0" fontId="201" fillId="48" borderId="44" applyNumberFormat="0" applyAlignment="0" applyProtection="0">
      <alignment vertical="center"/>
    </xf>
    <xf numFmtId="0" fontId="201" fillId="48" borderId="44" applyNumberFormat="0" applyAlignment="0" applyProtection="0">
      <alignment vertical="center"/>
    </xf>
    <xf numFmtId="0" fontId="201" fillId="48" borderId="44" applyNumberFormat="0" applyAlignment="0" applyProtection="0">
      <alignment vertical="center"/>
    </xf>
    <xf numFmtId="0" fontId="153" fillId="43" borderId="0" applyNumberFormat="0" applyBorder="0" applyAlignment="0" applyProtection="0">
      <alignment vertical="center"/>
    </xf>
    <xf numFmtId="0" fontId="138" fillId="0" borderId="0"/>
    <xf numFmtId="202" fontId="191" fillId="0" borderId="0"/>
    <xf numFmtId="202" fontId="3" fillId="0" borderId="0"/>
    <xf numFmtId="203" fontId="3" fillId="0" borderId="0"/>
    <xf numFmtId="202" fontId="3" fillId="0" borderId="0"/>
    <xf numFmtId="195" fontId="3" fillId="0" borderId="0"/>
    <xf numFmtId="202" fontId="3" fillId="0" borderId="0"/>
    <xf numFmtId="202" fontId="38" fillId="0" borderId="0"/>
    <xf numFmtId="202" fontId="3" fillId="0" borderId="0"/>
    <xf numFmtId="203" fontId="38" fillId="0" borderId="0"/>
    <xf numFmtId="204" fontId="0" fillId="0" borderId="0">
      <alignment vertical="center"/>
    </xf>
    <xf numFmtId="0" fontId="0" fillId="0" borderId="0">
      <alignment vertical="center"/>
    </xf>
    <xf numFmtId="0" fontId="38" fillId="0" borderId="0"/>
    <xf numFmtId="0" fontId="3" fillId="0" borderId="0">
      <alignment vertical="center"/>
    </xf>
    <xf numFmtId="0" fontId="38" fillId="0" borderId="0"/>
    <xf numFmtId="204" fontId="3" fillId="0" borderId="0">
      <alignment vertical="center"/>
    </xf>
    <xf numFmtId="0" fontId="38" fillId="0" borderId="0"/>
    <xf numFmtId="0" fontId="38" fillId="0" borderId="0"/>
    <xf numFmtId="0" fontId="5" fillId="0" borderId="0">
      <alignment vertical="center"/>
    </xf>
    <xf numFmtId="0" fontId="38" fillId="0" borderId="0"/>
    <xf numFmtId="0" fontId="38" fillId="0" borderId="0"/>
    <xf numFmtId="0" fontId="5" fillId="0" borderId="0">
      <alignment vertical="center"/>
    </xf>
    <xf numFmtId="0" fontId="38" fillId="0" borderId="0">
      <alignment vertical="center"/>
    </xf>
    <xf numFmtId="205" fontId="3" fillId="0" borderId="0"/>
    <xf numFmtId="0" fontId="3" fillId="0" borderId="0">
      <alignment vertical="center"/>
    </xf>
    <xf numFmtId="203" fontId="14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1" fillId="0" borderId="0">
      <alignment vertical="center"/>
    </xf>
    <xf numFmtId="0" fontId="175" fillId="0" borderId="0">
      <alignment vertical="center"/>
    </xf>
    <xf numFmtId="0" fontId="17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204" fontId="159" fillId="0" borderId="0"/>
    <xf numFmtId="0" fontId="175" fillId="0" borderId="0">
      <alignment vertical="center"/>
    </xf>
    <xf numFmtId="0" fontId="3" fillId="0" borderId="0">
      <alignment vertical="center"/>
    </xf>
    <xf numFmtId="204" fontId="159" fillId="0" borderId="0"/>
    <xf numFmtId="203" fontId="138" fillId="0" borderId="0"/>
    <xf numFmtId="205" fontId="3" fillId="0" borderId="0"/>
    <xf numFmtId="205" fontId="3" fillId="0" borderId="0"/>
    <xf numFmtId="203" fontId="3" fillId="0" borderId="0"/>
    <xf numFmtId="202" fontId="3" fillId="0" borderId="0">
      <alignment vertical="center"/>
    </xf>
    <xf numFmtId="203" fontId="38" fillId="0" borderId="0">
      <alignment vertical="center"/>
    </xf>
    <xf numFmtId="204" fontId="0" fillId="0" borderId="0">
      <alignment vertical="center"/>
    </xf>
    <xf numFmtId="202" fontId="3" fillId="0" borderId="0"/>
    <xf numFmtId="203" fontId="0" fillId="0" borderId="0">
      <alignment vertical="center"/>
    </xf>
    <xf numFmtId="0" fontId="0" fillId="0" borderId="0"/>
    <xf numFmtId="202" fontId="3" fillId="0" borderId="0"/>
    <xf numFmtId="0" fontId="3" fillId="0" borderId="0"/>
    <xf numFmtId="0" fontId="3" fillId="0" borderId="0"/>
    <xf numFmtId="0" fontId="3" fillId="0" borderId="0"/>
    <xf numFmtId="203" fontId="3" fillId="0" borderId="0"/>
    <xf numFmtId="0" fontId="3" fillId="0" borderId="0"/>
    <xf numFmtId="0" fontId="3" fillId="0" borderId="0"/>
    <xf numFmtId="0" fontId="175" fillId="0" borderId="0">
      <alignment vertical="center"/>
    </xf>
    <xf numFmtId="0" fontId="175" fillId="0" borderId="0">
      <alignment vertical="center"/>
    </xf>
    <xf numFmtId="205" fontId="3" fillId="0" borderId="0"/>
    <xf numFmtId="203" fontId="141" fillId="0" borderId="0"/>
    <xf numFmtId="203" fontId="38" fillId="0" borderId="0"/>
    <xf numFmtId="203" fontId="3" fillId="0" borderId="0"/>
    <xf numFmtId="0" fontId="138" fillId="0" borderId="0"/>
    <xf numFmtId="196" fontId="202" fillId="0" borderId="0"/>
    <xf numFmtId="194" fontId="38" fillId="0" borderId="0">
      <alignment vertical="center"/>
    </xf>
    <xf numFmtId="0" fontId="202" fillId="0" borderId="0"/>
    <xf numFmtId="195" fontId="202" fillId="0" borderId="0"/>
    <xf numFmtId="0" fontId="3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96" fontId="3" fillId="0" borderId="0"/>
    <xf numFmtId="0" fontId="38" fillId="0" borderId="0"/>
    <xf numFmtId="204" fontId="203" fillId="0" borderId="0"/>
    <xf numFmtId="0" fontId="141" fillId="0" borderId="0">
      <alignment vertical="center"/>
    </xf>
    <xf numFmtId="0" fontId="38" fillId="0" borderId="0">
      <alignment vertical="center"/>
    </xf>
    <xf numFmtId="204" fontId="138" fillId="0" borderId="0"/>
    <xf numFmtId="0" fontId="191" fillId="0" borderId="0">
      <alignment vertical="center"/>
    </xf>
    <xf numFmtId="0" fontId="191" fillId="0" borderId="0">
      <alignment vertical="center"/>
    </xf>
    <xf numFmtId="0" fontId="38" fillId="0" borderId="0"/>
    <xf numFmtId="0" fontId="202" fillId="0" borderId="0"/>
    <xf numFmtId="196" fontId="3" fillId="0" borderId="0"/>
    <xf numFmtId="0" fontId="38" fillId="0" borderId="0"/>
    <xf numFmtId="202" fontId="38" fillId="0" borderId="0">
      <alignment vertical="center"/>
    </xf>
    <xf numFmtId="0" fontId="3" fillId="0" borderId="0">
      <alignment vertical="center"/>
    </xf>
    <xf numFmtId="203" fontId="3" fillId="0" borderId="0">
      <alignment vertical="center"/>
    </xf>
    <xf numFmtId="204" fontId="3" fillId="0" borderId="0">
      <alignment vertical="center"/>
    </xf>
    <xf numFmtId="203" fontId="159" fillId="0" borderId="0"/>
    <xf numFmtId="202" fontId="3" fillId="0" borderId="0">
      <alignment vertical="center"/>
    </xf>
    <xf numFmtId="0" fontId="204" fillId="0" borderId="0" applyNumberFormat="0" applyFill="0" applyBorder="0" applyAlignment="0" applyProtection="0"/>
    <xf numFmtId="205" fontId="205" fillId="0" borderId="0" applyNumberFormat="0" applyFill="0" applyBorder="0" applyAlignment="0" applyProtection="0"/>
    <xf numFmtId="204" fontId="206" fillId="0" borderId="0" applyNumberFormat="0" applyFill="0" applyBorder="0" applyAlignment="0" applyProtection="0">
      <alignment vertical="top"/>
      <protection locked="0"/>
    </xf>
    <xf numFmtId="203" fontId="206" fillId="0" borderId="0" applyNumberFormat="0" applyFill="0" applyBorder="0" applyAlignment="0" applyProtection="0">
      <alignment vertical="top"/>
      <protection locked="0"/>
    </xf>
    <xf numFmtId="0" fontId="148" fillId="59" borderId="0" applyNumberFormat="0" applyBorder="0" applyAlignment="0" applyProtection="0">
      <alignment vertical="center"/>
    </xf>
    <xf numFmtId="0" fontId="148" fillId="60" borderId="0" applyNumberFormat="0" applyBorder="0" applyAlignment="0" applyProtection="0">
      <alignment vertical="center"/>
    </xf>
    <xf numFmtId="0" fontId="148" fillId="61" borderId="0" applyNumberFormat="0" applyBorder="0" applyAlignment="0" applyProtection="0">
      <alignment vertical="center"/>
    </xf>
    <xf numFmtId="0" fontId="148" fillId="56" borderId="0" applyNumberFormat="0" applyBorder="0" applyAlignment="0" applyProtection="0">
      <alignment vertical="center"/>
    </xf>
    <xf numFmtId="0" fontId="148" fillId="57" borderId="0" applyNumberFormat="0" applyBorder="0" applyAlignment="0" applyProtection="0">
      <alignment vertical="center"/>
    </xf>
    <xf numFmtId="0" fontId="148" fillId="62" borderId="0" applyNumberFormat="0" applyBorder="0" applyAlignment="0" applyProtection="0">
      <alignment vertical="center"/>
    </xf>
    <xf numFmtId="0" fontId="207" fillId="43" borderId="0" applyNumberFormat="0" applyBorder="0" applyAlignment="0" applyProtection="0">
      <alignment vertical="center"/>
    </xf>
    <xf numFmtId="0" fontId="207" fillId="43" borderId="0" applyNumberFormat="0" applyBorder="0" applyAlignment="0" applyProtection="0">
      <alignment vertical="center"/>
    </xf>
    <xf numFmtId="0" fontId="207" fillId="43" borderId="0" applyNumberFormat="0" applyBorder="0" applyAlignment="0" applyProtection="0">
      <alignment vertical="center"/>
    </xf>
    <xf numFmtId="0" fontId="164" fillId="44" borderId="0" applyNumberFormat="0" applyBorder="0" applyAlignment="0" applyProtection="0">
      <alignment vertical="center"/>
    </xf>
    <xf numFmtId="0" fontId="208" fillId="44" borderId="0" applyNumberFormat="0" applyBorder="0" applyAlignment="0" applyProtection="0">
      <alignment vertical="center"/>
    </xf>
    <xf numFmtId="0" fontId="208" fillId="44" borderId="0" applyNumberFormat="0" applyBorder="0" applyAlignment="0" applyProtection="0">
      <alignment vertical="center"/>
    </xf>
    <xf numFmtId="0" fontId="164" fillId="44" borderId="0" applyNumberFormat="0" applyBorder="0" applyAlignment="0" applyProtection="0">
      <alignment vertical="center"/>
    </xf>
    <xf numFmtId="0" fontId="208" fillId="44" borderId="0" applyNumberFormat="0" applyBorder="0" applyAlignment="0" applyProtection="0">
      <alignment vertical="center"/>
    </xf>
    <xf numFmtId="0" fontId="164" fillId="44" borderId="0" applyNumberFormat="0" applyBorder="0" applyAlignment="0" applyProtection="0">
      <alignment vertical="center"/>
    </xf>
    <xf numFmtId="0" fontId="164" fillId="44" borderId="0" applyNumberFormat="0" applyBorder="0" applyAlignment="0" applyProtection="0">
      <alignment vertical="center"/>
    </xf>
    <xf numFmtId="0" fontId="209" fillId="0" borderId="45" applyNumberFormat="0" applyFill="0" applyAlignment="0" applyProtection="0">
      <alignment vertical="center"/>
    </xf>
    <xf numFmtId="0" fontId="210" fillId="0" borderId="45" applyNumberFormat="0" applyFill="0" applyAlignment="0" applyProtection="0">
      <alignment vertical="center"/>
    </xf>
    <xf numFmtId="0" fontId="112" fillId="0" borderId="28" applyNumberFormat="0" applyFill="0" applyAlignment="0" applyProtection="0">
      <alignment vertical="center"/>
    </xf>
    <xf numFmtId="0" fontId="156" fillId="48" borderId="31" applyNumberFormat="0" applyAlignment="0" applyProtection="0">
      <alignment vertical="center"/>
    </xf>
    <xf numFmtId="0" fontId="157" fillId="63" borderId="32" applyNumberFormat="0" applyAlignment="0" applyProtection="0">
      <alignment vertical="center"/>
    </xf>
    <xf numFmtId="0" fontId="211" fillId="63" borderId="32" applyNumberFormat="0" applyAlignment="0" applyProtection="0">
      <alignment vertical="center"/>
    </xf>
    <xf numFmtId="0" fontId="212" fillId="0" borderId="40" applyNumberFormat="0" applyFill="0" applyAlignment="0" applyProtection="0">
      <alignment vertical="center"/>
    </xf>
    <xf numFmtId="0" fontId="213" fillId="0" borderId="42" applyNumberFormat="0" applyFill="0" applyAlignment="0" applyProtection="0">
      <alignment vertical="center"/>
    </xf>
    <xf numFmtId="0" fontId="214" fillId="0" borderId="34" applyNumberFormat="0" applyFill="0" applyAlignment="0" applyProtection="0">
      <alignment vertical="center"/>
    </xf>
    <xf numFmtId="0" fontId="214" fillId="0" borderId="0" applyNumberFormat="0" applyFill="0" applyBorder="0" applyAlignment="0" applyProtection="0">
      <alignment vertical="center"/>
    </xf>
    <xf numFmtId="0" fontId="163" fillId="0" borderId="0" applyNumberFormat="0" applyFill="0" applyBorder="0" applyAlignment="0" applyProtection="0">
      <alignment vertical="center"/>
    </xf>
    <xf numFmtId="0" fontId="184" fillId="0" borderId="0" applyNumberFormat="0" applyFill="0" applyBorder="0" applyAlignment="0" applyProtection="0">
      <alignment vertical="center"/>
    </xf>
    <xf numFmtId="0" fontId="215" fillId="0" borderId="35" applyNumberFormat="0" applyFill="0" applyAlignment="0" applyProtection="0">
      <alignment vertical="center"/>
    </xf>
    <xf numFmtId="0" fontId="173" fillId="0" borderId="35" applyNumberFormat="0" applyFill="0" applyAlignment="0" applyProtection="0">
      <alignment vertical="center"/>
    </xf>
    <xf numFmtId="0" fontId="216" fillId="44" borderId="0" applyNumberFormat="0" applyBorder="0" applyAlignment="0" applyProtection="0">
      <alignment vertical="center"/>
    </xf>
    <xf numFmtId="40" fontId="217" fillId="0" borderId="0" applyFont="0" applyFill="0" applyBorder="0" applyAlignment="0" applyProtection="0"/>
    <xf numFmtId="38" fontId="217" fillId="0" borderId="0" applyFont="0" applyFill="0" applyBorder="0" applyAlignment="0" applyProtection="0"/>
    <xf numFmtId="181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206" fontId="175" fillId="0" borderId="0" applyFont="0" applyFill="0" applyBorder="0" applyAlignment="0" applyProtection="0">
      <alignment vertical="center"/>
    </xf>
    <xf numFmtId="0" fontId="145" fillId="59" borderId="0" applyNumberFormat="0" applyBorder="0" applyAlignment="0" applyProtection="0">
      <alignment vertical="center"/>
    </xf>
    <xf numFmtId="0" fontId="145" fillId="60" borderId="0" applyNumberFormat="0" applyBorder="0" applyAlignment="0" applyProtection="0">
      <alignment vertical="center"/>
    </xf>
    <xf numFmtId="0" fontId="145" fillId="61" borderId="0" applyNumberFormat="0" applyBorder="0" applyAlignment="0" applyProtection="0">
      <alignment vertical="center"/>
    </xf>
    <xf numFmtId="0" fontId="145" fillId="56" borderId="0" applyNumberFormat="0" applyBorder="0" applyAlignment="0" applyProtection="0">
      <alignment vertical="center"/>
    </xf>
    <xf numFmtId="0" fontId="145" fillId="57" borderId="0" applyNumberFormat="0" applyBorder="0" applyAlignment="0" applyProtection="0">
      <alignment vertical="center"/>
    </xf>
    <xf numFmtId="0" fontId="145" fillId="62" borderId="0" applyNumberFormat="0" applyBorder="0" applyAlignment="0" applyProtection="0">
      <alignment vertical="center"/>
    </xf>
    <xf numFmtId="0" fontId="190" fillId="0" borderId="0" applyFont="0" applyFill="0" applyBorder="0" applyAlignment="0" applyProtection="0"/>
    <xf numFmtId="0" fontId="190" fillId="0" borderId="0" applyFont="0" applyFill="0" applyBorder="0" applyAlignment="0" applyProtection="0"/>
    <xf numFmtId="0" fontId="176" fillId="54" borderId="0" applyNumberFormat="0" applyBorder="0" applyAlignment="0" applyProtection="0">
      <alignment vertical="center"/>
    </xf>
    <xf numFmtId="0" fontId="179" fillId="48" borderId="37" applyNumberFormat="0" applyAlignment="0" applyProtection="0">
      <alignment vertical="center"/>
    </xf>
    <xf numFmtId="0" fontId="170" fillId="47" borderId="31" applyNumberFormat="0" applyAlignment="0" applyProtection="0">
      <alignment vertical="center"/>
    </xf>
    <xf numFmtId="0" fontId="218" fillId="0" borderId="0" applyNumberFormat="0" applyFill="0" applyBorder="0" applyAlignment="0" applyProtection="0">
      <alignment vertical="top"/>
      <protection locked="0"/>
    </xf>
    <xf numFmtId="0" fontId="190" fillId="0" borderId="0" applyFont="0" applyFill="0" applyBorder="0" applyAlignment="0" applyProtection="0"/>
    <xf numFmtId="0" fontId="190" fillId="0" borderId="0" applyFont="0" applyFill="0" applyBorder="0" applyAlignment="0" applyProtection="0"/>
    <xf numFmtId="0" fontId="202" fillId="49" borderId="36" applyNumberFormat="0" applyFont="0" applyAlignment="0" applyProtection="0">
      <alignment vertical="center"/>
    </xf>
    <xf numFmtId="0" fontId="138" fillId="0" borderId="0"/>
    <xf numFmtId="0" fontId="138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191" fillId="0" borderId="0"/>
    <xf numFmtId="0" fontId="217" fillId="0" borderId="0" applyFont="0" applyFill="0" applyBorder="0" applyAlignment="0" applyProtection="0"/>
    <xf numFmtId="0" fontId="217" fillId="0" borderId="0" applyFont="0" applyFill="0" applyBorder="0" applyAlignment="0" applyProtection="0"/>
    <xf numFmtId="0" fontId="219" fillId="54" borderId="0" applyNumberFormat="0" applyBorder="0" applyAlignment="0" applyProtection="0">
      <alignment vertical="center"/>
    </xf>
    <xf numFmtId="0" fontId="220" fillId="54" borderId="0" applyNumberFormat="0" applyBorder="0" applyAlignment="0" applyProtection="0">
      <alignment vertical="center"/>
    </xf>
    <xf numFmtId="0" fontId="220" fillId="54" borderId="0" applyNumberFormat="0" applyBorder="0" applyAlignment="0" applyProtection="0">
      <alignment vertical="center"/>
    </xf>
    <xf numFmtId="0" fontId="220" fillId="54" borderId="0" applyNumberFormat="0" applyBorder="0" applyAlignment="0" applyProtection="0">
      <alignment vertical="center"/>
    </xf>
    <xf numFmtId="0" fontId="141" fillId="49" borderId="36" applyNumberFormat="0" applyFont="0" applyAlignment="0" applyProtection="0">
      <alignment vertical="center"/>
    </xf>
    <xf numFmtId="0" fontId="141" fillId="49" borderId="36" applyNumberFormat="0" applyFont="0" applyAlignment="0" applyProtection="0">
      <alignment vertical="center"/>
    </xf>
    <xf numFmtId="0" fontId="141" fillId="49" borderId="36" applyNumberFormat="0" applyFont="0" applyAlignment="0" applyProtection="0">
      <alignment vertical="center"/>
    </xf>
    <xf numFmtId="0" fontId="141" fillId="49" borderId="36" applyNumberFormat="0" applyFont="0" applyAlignment="0" applyProtection="0">
      <alignment vertical="center"/>
    </xf>
    <xf numFmtId="0" fontId="221" fillId="0" borderId="0"/>
    <xf numFmtId="207" fontId="138" fillId="0" borderId="0" applyFont="0" applyFill="0" applyBorder="0" applyAlignment="0" applyProtection="0"/>
    <xf numFmtId="208" fontId="138" fillId="0" borderId="0" applyFont="0" applyFill="0" applyBorder="0" applyAlignment="0" applyProtection="0"/>
    <xf numFmtId="0" fontId="222" fillId="0" borderId="0" applyNumberFormat="0" applyFill="0" applyBorder="0" applyAlignment="0" applyProtection="0">
      <alignment vertical="center"/>
    </xf>
    <xf numFmtId="0" fontId="222" fillId="0" borderId="0" applyNumberFormat="0" applyFill="0" applyBorder="0" applyAlignment="0" applyProtection="0">
      <alignment vertical="center"/>
    </xf>
    <xf numFmtId="0" fontId="222" fillId="0" borderId="0" applyNumberFormat="0" applyFill="0" applyBorder="0" applyAlignment="0" applyProtection="0">
      <alignment vertical="center"/>
    </xf>
    <xf numFmtId="0" fontId="223" fillId="63" borderId="32" applyNumberFormat="0" applyAlignment="0" applyProtection="0">
      <alignment vertical="center"/>
    </xf>
    <xf numFmtId="0" fontId="223" fillId="63" borderId="32" applyNumberFormat="0" applyAlignment="0" applyProtection="0">
      <alignment vertical="center"/>
    </xf>
    <xf numFmtId="0" fontId="223" fillId="63" borderId="32" applyNumberFormat="0" applyAlignment="0" applyProtection="0">
      <alignment vertical="center"/>
    </xf>
    <xf numFmtId="206" fontId="141" fillId="0" borderId="0" applyFont="0" applyFill="0" applyBorder="0" applyAlignment="0" applyProtection="0">
      <alignment vertical="center"/>
    </xf>
    <xf numFmtId="41" fontId="224" fillId="0" borderId="0" applyFont="0" applyFill="0" applyBorder="0" applyAlignment="0" applyProtection="0"/>
    <xf numFmtId="41" fontId="225" fillId="0" borderId="0" applyFont="0" applyFill="0" applyBorder="0" applyAlignment="0" applyProtection="0"/>
    <xf numFmtId="206" fontId="225" fillId="0" borderId="0" applyFont="0" applyFill="0" applyBorder="0" applyAlignment="0" applyProtection="0"/>
    <xf numFmtId="0" fontId="138" fillId="0" borderId="0"/>
    <xf numFmtId="0" fontId="226" fillId="0" borderId="35" applyNumberFormat="0" applyFill="0" applyAlignment="0" applyProtection="0">
      <alignment vertical="center"/>
    </xf>
    <xf numFmtId="0" fontId="226" fillId="0" borderId="35" applyNumberFormat="0" applyFill="0" applyAlignment="0" applyProtection="0">
      <alignment vertical="center"/>
    </xf>
    <xf numFmtId="0" fontId="226" fillId="0" borderId="35" applyNumberFormat="0" applyFill="0" applyAlignment="0" applyProtection="0">
      <alignment vertical="center"/>
    </xf>
    <xf numFmtId="0" fontId="227" fillId="0" borderId="0" applyNumberFormat="0" applyFill="0" applyBorder="0" applyAlignment="0" applyProtection="0">
      <alignment vertical="top"/>
      <protection locked="0"/>
    </xf>
    <xf numFmtId="0" fontId="228" fillId="0" borderId="46" applyNumberFormat="0" applyFill="0" applyAlignment="0" applyProtection="0">
      <alignment vertical="center"/>
    </xf>
    <xf numFmtId="0" fontId="228" fillId="0" borderId="46" applyNumberFormat="0" applyFill="0" applyAlignment="0" applyProtection="0">
      <alignment vertical="center"/>
    </xf>
    <xf numFmtId="0" fontId="228" fillId="0" borderId="46" applyNumberFormat="0" applyFill="0" applyAlignment="0" applyProtection="0">
      <alignment vertical="center"/>
    </xf>
    <xf numFmtId="0" fontId="229" fillId="47" borderId="44" applyNumberFormat="0" applyAlignment="0" applyProtection="0">
      <alignment vertical="center"/>
    </xf>
    <xf numFmtId="0" fontId="229" fillId="47" borderId="44" applyNumberFormat="0" applyAlignment="0" applyProtection="0">
      <alignment vertical="center"/>
    </xf>
    <xf numFmtId="0" fontId="229" fillId="47" borderId="44" applyNumberFormat="0" applyAlignment="0" applyProtection="0">
      <alignment vertical="center"/>
    </xf>
    <xf numFmtId="0" fontId="230" fillId="0" borderId="0" applyNumberFormat="0" applyFill="0" applyBorder="0" applyAlignment="0" applyProtection="0">
      <alignment vertical="center"/>
    </xf>
    <xf numFmtId="0" fontId="231" fillId="0" borderId="47" applyNumberFormat="0" applyFill="0" applyAlignment="0" applyProtection="0">
      <alignment vertical="center"/>
    </xf>
    <xf numFmtId="0" fontId="231" fillId="0" borderId="47" applyNumberFormat="0" applyFill="0" applyAlignment="0" applyProtection="0">
      <alignment vertical="center"/>
    </xf>
    <xf numFmtId="0" fontId="231" fillId="0" borderId="47" applyNumberFormat="0" applyFill="0" applyAlignment="0" applyProtection="0">
      <alignment vertical="center"/>
    </xf>
    <xf numFmtId="0" fontId="232" fillId="0" borderId="42" applyNumberFormat="0" applyFill="0" applyAlignment="0" applyProtection="0">
      <alignment vertical="center"/>
    </xf>
    <xf numFmtId="0" fontId="232" fillId="0" borderId="42" applyNumberFormat="0" applyFill="0" applyAlignment="0" applyProtection="0">
      <alignment vertical="center"/>
    </xf>
    <xf numFmtId="0" fontId="232" fillId="0" borderId="42" applyNumberFormat="0" applyFill="0" applyAlignment="0" applyProtection="0">
      <alignment vertical="center"/>
    </xf>
    <xf numFmtId="0" fontId="233" fillId="0" borderId="48" applyNumberFormat="0" applyFill="0" applyAlignment="0" applyProtection="0">
      <alignment vertical="center"/>
    </xf>
    <xf numFmtId="0" fontId="233" fillId="0" borderId="48" applyNumberFormat="0" applyFill="0" applyAlignment="0" applyProtection="0">
      <alignment vertical="center"/>
    </xf>
    <xf numFmtId="0" fontId="233" fillId="0" borderId="48" applyNumberFormat="0" applyFill="0" applyAlignment="0" applyProtection="0">
      <alignment vertical="center"/>
    </xf>
    <xf numFmtId="0" fontId="233" fillId="0" borderId="0" applyNumberFormat="0" applyFill="0" applyBorder="0" applyAlignment="0" applyProtection="0">
      <alignment vertical="center"/>
    </xf>
    <xf numFmtId="0" fontId="233" fillId="0" borderId="0" applyNumberFormat="0" applyFill="0" applyBorder="0" applyAlignment="0" applyProtection="0">
      <alignment vertical="center"/>
    </xf>
    <xf numFmtId="0" fontId="233" fillId="0" borderId="0" applyNumberFormat="0" applyFill="0" applyBorder="0" applyAlignment="0" applyProtection="0">
      <alignment vertical="center"/>
    </xf>
    <xf numFmtId="0" fontId="230" fillId="0" borderId="0" applyNumberFormat="0" applyFill="0" applyBorder="0" applyAlignment="0" applyProtection="0">
      <alignment vertical="center"/>
    </xf>
    <xf numFmtId="0" fontId="230" fillId="0" borderId="0" applyNumberFormat="0" applyFill="0" applyBorder="0" applyAlignment="0" applyProtection="0">
      <alignment vertical="center"/>
    </xf>
    <xf numFmtId="0" fontId="234" fillId="44" borderId="0" applyNumberFormat="0" applyBorder="0" applyAlignment="0" applyProtection="0">
      <alignment vertical="center"/>
    </xf>
    <xf numFmtId="0" fontId="234" fillId="44" borderId="0" applyNumberFormat="0" applyBorder="0" applyAlignment="0" applyProtection="0">
      <alignment vertical="center"/>
    </xf>
    <xf numFmtId="0" fontId="234" fillId="44" borderId="0" applyNumberFormat="0" applyBorder="0" applyAlignment="0" applyProtection="0">
      <alignment vertical="center"/>
    </xf>
    <xf numFmtId="41" fontId="235" fillId="0" borderId="0" applyFont="0" applyFill="0" applyBorder="0" applyAlignment="0" applyProtection="0"/>
    <xf numFmtId="43" fontId="235" fillId="0" borderId="0" applyFont="0" applyFill="0" applyBorder="0" applyAlignment="0" applyProtection="0"/>
    <xf numFmtId="0" fontId="236" fillId="48" borderId="37" applyNumberFormat="0" applyAlignment="0" applyProtection="0">
      <alignment vertical="center"/>
    </xf>
    <xf numFmtId="0" fontId="236" fillId="48" borderId="37" applyNumberFormat="0" applyAlignment="0" applyProtection="0">
      <alignment vertical="center"/>
    </xf>
    <xf numFmtId="0" fontId="236" fillId="48" borderId="37" applyNumberFormat="0" applyAlignment="0" applyProtection="0">
      <alignment vertical="center"/>
    </xf>
    <xf numFmtId="206" fontId="237" fillId="0" borderId="0" applyFont="0" applyFill="0" applyBorder="0" applyAlignment="0" applyProtection="0"/>
    <xf numFmtId="209" fontId="237" fillId="0" borderId="0" applyFont="0" applyFill="0" applyBorder="0" applyAlignment="0" applyProtection="0"/>
    <xf numFmtId="210" fontId="175" fillId="0" borderId="0" applyFont="0" applyFill="0" applyBorder="0" applyAlignment="0" applyProtection="0"/>
    <xf numFmtId="37" fontId="175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237" fillId="0" borderId="0"/>
    <xf numFmtId="206" fontId="175" fillId="0" borderId="0" applyFont="0" applyFill="0" applyBorder="0" applyAlignment="0" applyProtection="0"/>
    <xf numFmtId="209" fontId="175" fillId="0" borderId="0" applyFont="0" applyFill="0" applyBorder="0" applyAlignment="0" applyProtection="0"/>
    <xf numFmtId="0" fontId="238" fillId="0" borderId="0" applyNumberFormat="0" applyFill="0" applyBorder="0" applyAlignment="0" applyProtection="0">
      <alignment vertical="top"/>
      <protection locked="0"/>
    </xf>
  </cellStyleXfs>
  <cellXfs count="1120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211" fontId="2" fillId="0" borderId="0" xfId="0" applyNumberFormat="1" applyFont="1" applyFill="1" applyBorder="1" applyAlignment="1">
      <alignment horizontal="left" vertical="center"/>
    </xf>
    <xf numFmtId="204" fontId="1" fillId="0" borderId="0" xfId="569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204" fontId="2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211" fontId="2" fillId="0" borderId="1" xfId="0" applyNumberFormat="1" applyFont="1" applyFill="1" applyBorder="1" applyAlignment="1">
      <alignment horizontal="left" vertical="center"/>
    </xf>
    <xf numFmtId="204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212" fontId="2" fillId="0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204" fontId="2" fillId="0" borderId="1" xfId="517" applyFont="1" applyFill="1" applyBorder="1" applyAlignment="1">
      <alignment horizontal="left" vertical="center"/>
    </xf>
    <xf numFmtId="204" fontId="4" fillId="0" borderId="0" xfId="569" applyNumberFormat="1" applyFont="1" applyFill="1" applyBorder="1" applyAlignment="1">
      <alignment horizontal="left" vertical="center"/>
    </xf>
    <xf numFmtId="204" fontId="4" fillId="0" borderId="0" xfId="569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20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vertical="center"/>
    </xf>
    <xf numFmtId="211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204" fontId="2" fillId="0" borderId="1" xfId="569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5" fillId="0" borderId="0" xfId="0" applyFont="1" applyBorder="1" applyAlignment="1">
      <alignment vertical="center" wrapText="1"/>
    </xf>
    <xf numFmtId="204" fontId="2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211" fontId="4" fillId="2" borderId="0" xfId="0" applyNumberFormat="1" applyFont="1" applyFill="1" applyBorder="1" applyAlignment="1">
      <alignment horizontal="left" vertical="center"/>
    </xf>
    <xf numFmtId="204" fontId="2" fillId="0" borderId="0" xfId="0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204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204" fontId="2" fillId="0" borderId="0" xfId="569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204" fontId="2" fillId="0" borderId="0" xfId="569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204" fontId="2" fillId="0" borderId="1" xfId="569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211" fontId="1" fillId="0" borderId="0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204" fontId="2" fillId="0" borderId="0" xfId="517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/>
    </xf>
    <xf numFmtId="49" fontId="2" fillId="3" borderId="0" xfId="0" applyNumberFormat="1" applyFont="1" applyFill="1" applyBorder="1" applyAlignment="1">
      <alignment horizontal="left" vertical="center"/>
    </xf>
    <xf numFmtId="211" fontId="4" fillId="0" borderId="0" xfId="0" applyNumberFormat="1" applyFont="1" applyFill="1" applyBorder="1" applyAlignment="1">
      <alignment horizontal="left" vertical="center"/>
    </xf>
    <xf numFmtId="211" fontId="2" fillId="0" borderId="1" xfId="0" applyNumberFormat="1" applyFont="1" applyFill="1" applyBorder="1" applyAlignment="1">
      <alignment horizontal="center" vertical="center"/>
    </xf>
    <xf numFmtId="211" fontId="2" fillId="0" borderId="2" xfId="0" applyNumberFormat="1" applyFont="1" applyFill="1" applyBorder="1" applyAlignment="1">
      <alignment horizontal="center" vertical="center"/>
    </xf>
    <xf numFmtId="211" fontId="2" fillId="0" borderId="3" xfId="0" applyNumberFormat="1" applyFont="1" applyFill="1" applyBorder="1" applyAlignment="1">
      <alignment horizontal="center" vertical="center"/>
    </xf>
    <xf numFmtId="211" fontId="2" fillId="0" borderId="4" xfId="0" applyNumberFormat="1" applyFont="1" applyFill="1" applyBorder="1" applyAlignment="1">
      <alignment horizontal="center" vertical="center"/>
    </xf>
    <xf numFmtId="211" fontId="2" fillId="0" borderId="0" xfId="0" applyNumberFormat="1" applyFont="1" applyFill="1" applyBorder="1" applyAlignment="1">
      <alignment horizontal="center" vertical="center"/>
    </xf>
    <xf numFmtId="211" fontId="2" fillId="0" borderId="4" xfId="0" applyNumberFormat="1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2" fillId="0" borderId="1" xfId="0" applyFont="1" applyFill="1" applyBorder="1" applyAlignment="1">
      <alignment horizontal="left" vertical="center" shrinkToFit="1"/>
    </xf>
    <xf numFmtId="204" fontId="1" fillId="0" borderId="0" xfId="0" applyNumberFormat="1" applyFont="1" applyFill="1" applyBorder="1" applyAlignment="1">
      <alignment horizontal="left" vertical="center"/>
    </xf>
    <xf numFmtId="204" fontId="4" fillId="0" borderId="0" xfId="0" applyNumberFormat="1" applyFont="1" applyFill="1" applyBorder="1" applyAlignment="1">
      <alignment horizontal="left" vertical="center"/>
    </xf>
    <xf numFmtId="14" fontId="4" fillId="0" borderId="0" xfId="0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204" fontId="10" fillId="0" borderId="0" xfId="0" applyNumberFormat="1" applyFont="1" applyBorder="1" applyAlignment="1">
      <alignment horizontal="left" vertical="center"/>
    </xf>
    <xf numFmtId="204" fontId="2" fillId="0" borderId="0" xfId="0" applyNumberFormat="1" applyFont="1" applyFill="1" applyBorder="1" applyAlignment="1" applyProtection="1">
      <alignment horizontal="left" vertical="center"/>
    </xf>
    <xf numFmtId="204" fontId="2" fillId="3" borderId="0" xfId="0" applyNumberFormat="1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213" fontId="2" fillId="0" borderId="0" xfId="0" applyNumberFormat="1" applyFont="1" applyFill="1" applyBorder="1" applyAlignment="1" applyProtection="1">
      <alignment horizontal="left" vertical="center"/>
    </xf>
    <xf numFmtId="211" fontId="4" fillId="3" borderId="0" xfId="0" applyNumberFormat="1" applyFont="1" applyFill="1" applyBorder="1" applyAlignment="1">
      <alignment horizontal="left" vertical="center"/>
    </xf>
    <xf numFmtId="211" fontId="2" fillId="3" borderId="0" xfId="0" applyNumberFormat="1" applyFont="1" applyFill="1" applyBorder="1" applyAlignment="1">
      <alignment horizontal="left" vertical="center"/>
    </xf>
    <xf numFmtId="49" fontId="11" fillId="3" borderId="1" xfId="0" applyNumberFormat="1" applyFont="1" applyFill="1" applyBorder="1" applyAlignment="1">
      <alignment horizontal="center" vertical="center"/>
    </xf>
    <xf numFmtId="213" fontId="12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49" fontId="11" fillId="4" borderId="1" xfId="0" applyNumberFormat="1" applyFont="1" applyFill="1" applyBorder="1" applyAlignment="1">
      <alignment horizontal="center" vertical="center"/>
    </xf>
    <xf numFmtId="212" fontId="13" fillId="3" borderId="1" xfId="0" applyNumberFormat="1" applyFont="1" applyFill="1" applyBorder="1" applyAlignment="1">
      <alignment horizontal="center" vertical="center"/>
    </xf>
    <xf numFmtId="212" fontId="2" fillId="3" borderId="1" xfId="0" applyNumberFormat="1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/>
    </xf>
    <xf numFmtId="213" fontId="14" fillId="3" borderId="6" xfId="0" applyNumberFormat="1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213" fontId="14" fillId="3" borderId="1" xfId="0" applyNumberFormat="1" applyFont="1" applyFill="1" applyBorder="1" applyAlignment="1">
      <alignment horizontal="center"/>
    </xf>
    <xf numFmtId="211" fontId="16" fillId="3" borderId="1" xfId="0" applyNumberFormat="1" applyFont="1" applyFill="1" applyBorder="1" applyAlignment="1">
      <alignment horizontal="center"/>
    </xf>
    <xf numFmtId="211" fontId="17" fillId="3" borderId="1" xfId="0" applyNumberFormat="1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213" fontId="14" fillId="3" borderId="0" xfId="0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211" fontId="16" fillId="3" borderId="0" xfId="0" applyNumberFormat="1" applyFont="1" applyFill="1" applyBorder="1" applyAlignment="1">
      <alignment horizontal="center"/>
    </xf>
    <xf numFmtId="212" fontId="2" fillId="3" borderId="0" xfId="0" applyNumberFormat="1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/>
    </xf>
    <xf numFmtId="0" fontId="6" fillId="0" borderId="1" xfId="0" applyFont="1" applyFill="1" applyBorder="1">
      <alignment vertical="center"/>
    </xf>
    <xf numFmtId="0" fontId="19" fillId="0" borderId="1" xfId="0" applyFont="1" applyBorder="1">
      <alignment vertical="center"/>
    </xf>
    <xf numFmtId="214" fontId="2" fillId="0" borderId="1" xfId="517" applyNumberFormat="1" applyFont="1" applyFill="1" applyBorder="1" applyAlignment="1">
      <alignment horizontal="left" vertical="center"/>
    </xf>
    <xf numFmtId="211" fontId="20" fillId="0" borderId="1" xfId="0" applyNumberFormat="1" applyFont="1" applyFill="1" applyBorder="1" applyAlignment="1">
      <alignment horizontal="left" vertical="center"/>
    </xf>
    <xf numFmtId="0" fontId="7" fillId="0" borderId="1" xfId="0" applyFont="1" applyBorder="1">
      <alignment vertical="center"/>
    </xf>
    <xf numFmtId="214" fontId="2" fillId="0" borderId="1" xfId="0" applyNumberFormat="1" applyFont="1" applyFill="1" applyBorder="1" applyAlignment="1">
      <alignment horizontal="left" vertical="center"/>
    </xf>
    <xf numFmtId="214" fontId="2" fillId="0" borderId="1" xfId="559" applyNumberFormat="1" applyFont="1" applyFill="1" applyBorder="1" applyAlignment="1">
      <alignment horizontal="left" vertical="center"/>
    </xf>
    <xf numFmtId="214" fontId="2" fillId="0" borderId="0" xfId="559" applyNumberFormat="1" applyFont="1" applyFill="1" applyBorder="1" applyAlignment="1">
      <alignment horizontal="left" vertical="center"/>
    </xf>
    <xf numFmtId="204" fontId="2" fillId="0" borderId="0" xfId="559" applyNumberFormat="1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215" fontId="2" fillId="0" borderId="1" xfId="556" applyNumberFormat="1" applyFont="1" applyFill="1" applyBorder="1" applyAlignment="1">
      <alignment horizontal="left" vertical="center"/>
    </xf>
    <xf numFmtId="214" fontId="2" fillId="0" borderId="0" xfId="517" applyNumberFormat="1" applyFont="1" applyFill="1" applyBorder="1" applyAlignment="1">
      <alignment horizontal="left" vertical="center"/>
    </xf>
    <xf numFmtId="0" fontId="21" fillId="0" borderId="1" xfId="0" applyFont="1" applyBorder="1">
      <alignment vertical="center"/>
    </xf>
    <xf numFmtId="0" fontId="22" fillId="5" borderId="1" xfId="0" applyFont="1" applyFill="1" applyBorder="1">
      <alignment vertical="center"/>
    </xf>
    <xf numFmtId="0" fontId="23" fillId="5" borderId="1" xfId="0" applyFont="1" applyFill="1" applyBorder="1">
      <alignment vertical="center"/>
    </xf>
    <xf numFmtId="0" fontId="24" fillId="0" borderId="1" xfId="0" applyFont="1" applyBorder="1">
      <alignment vertical="center"/>
    </xf>
    <xf numFmtId="215" fontId="2" fillId="0" borderId="0" xfId="556" applyNumberFormat="1" applyFont="1" applyFill="1" applyBorder="1" applyAlignment="1">
      <alignment horizontal="left" vertical="center"/>
    </xf>
    <xf numFmtId="204" fontId="2" fillId="0" borderId="0" xfId="556" applyNumberFormat="1" applyFont="1" applyFill="1" applyBorder="1" applyAlignment="1">
      <alignment horizontal="left" vertical="center"/>
    </xf>
    <xf numFmtId="214" fontId="2" fillId="0" borderId="0" xfId="556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204" fontId="2" fillId="0" borderId="1" xfId="0" applyNumberFormat="1" applyFont="1" applyBorder="1" applyAlignment="1">
      <alignment vertical="center"/>
    </xf>
    <xf numFmtId="211" fontId="2" fillId="0" borderId="7" xfId="0" applyNumberFormat="1" applyFont="1" applyFill="1" applyBorder="1" applyAlignment="1">
      <alignment horizontal="left" vertical="center"/>
    </xf>
    <xf numFmtId="14" fontId="1" fillId="0" borderId="0" xfId="0" applyNumberFormat="1" applyFont="1" applyFill="1" applyBorder="1" applyAlignment="1">
      <alignment horizontal="left" vertical="center"/>
    </xf>
    <xf numFmtId="211" fontId="2" fillId="0" borderId="0" xfId="0" applyNumberFormat="1" applyFont="1" applyFill="1" applyBorder="1" applyAlignment="1">
      <alignment horizontal="left" vertical="center" wrapText="1"/>
    </xf>
    <xf numFmtId="204" fontId="4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216" fontId="2" fillId="0" borderId="1" xfId="0" applyNumberFormat="1" applyFont="1" applyFill="1" applyBorder="1" applyAlignment="1">
      <alignment horizontal="left" vertical="center"/>
    </xf>
    <xf numFmtId="216" fontId="2" fillId="0" borderId="0" xfId="0" applyNumberFormat="1" applyFont="1" applyFill="1" applyBorder="1" applyAlignment="1">
      <alignment horizontal="left" vertical="center"/>
    </xf>
    <xf numFmtId="204" fontId="2" fillId="0" borderId="1" xfId="0" applyNumberFormat="1" applyFont="1" applyFill="1" applyBorder="1" applyAlignment="1">
      <alignment horizontal="left" vertical="center" shrinkToFit="1"/>
    </xf>
    <xf numFmtId="211" fontId="2" fillId="0" borderId="1" xfId="0" applyNumberFormat="1" applyFont="1" applyFill="1" applyBorder="1" applyAlignment="1">
      <alignment horizontal="center" vertical="center" wrapText="1"/>
    </xf>
    <xf numFmtId="212" fontId="2" fillId="0" borderId="8" xfId="0" applyNumberFormat="1" applyFont="1" applyFill="1" applyBorder="1" applyAlignment="1">
      <alignment horizontal="left" vertical="center"/>
    </xf>
    <xf numFmtId="216" fontId="2" fillId="0" borderId="1" xfId="559" applyNumberFormat="1" applyFont="1" applyFill="1" applyBorder="1" applyAlignment="1">
      <alignment horizontal="left" vertical="center"/>
    </xf>
    <xf numFmtId="216" fontId="2" fillId="0" borderId="0" xfId="559" applyNumberFormat="1" applyFont="1" applyFill="1" applyBorder="1" applyAlignment="1">
      <alignment horizontal="left" vertical="center"/>
    </xf>
    <xf numFmtId="211" fontId="2" fillId="0" borderId="8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204" fontId="2" fillId="0" borderId="1" xfId="569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49" fontId="26" fillId="6" borderId="0" xfId="0" applyNumberFormat="1" applyFont="1" applyFill="1" applyAlignment="1">
      <alignment vertical="center"/>
    </xf>
    <xf numFmtId="212" fontId="27" fillId="6" borderId="0" xfId="0" applyNumberFormat="1" applyFont="1" applyFill="1" applyAlignment="1">
      <alignment horizontal="center" vertical="center"/>
    </xf>
    <xf numFmtId="49" fontId="28" fillId="6" borderId="1" xfId="0" applyNumberFormat="1" applyFont="1" applyFill="1" applyBorder="1" applyAlignment="1">
      <alignment horizontal="center" vertical="center"/>
    </xf>
    <xf numFmtId="49" fontId="28" fillId="6" borderId="1" xfId="517" applyNumberFormat="1" applyFont="1" applyFill="1" applyBorder="1" applyAlignment="1">
      <alignment horizontal="center" vertical="center"/>
    </xf>
    <xf numFmtId="0" fontId="29" fillId="6" borderId="1" xfId="0" applyFont="1" applyFill="1" applyBorder="1" applyAlignment="1">
      <alignment horizontal="center" vertical="center"/>
    </xf>
    <xf numFmtId="0" fontId="28" fillId="6" borderId="1" xfId="0" applyFont="1" applyFill="1" applyBorder="1" applyAlignment="1">
      <alignment horizontal="center" vertical="center"/>
    </xf>
    <xf numFmtId="212" fontId="28" fillId="6" borderId="1" xfId="494" applyNumberFormat="1" applyFont="1" applyFill="1" applyBorder="1" applyAlignment="1">
      <alignment horizontal="center" vertical="center"/>
    </xf>
    <xf numFmtId="212" fontId="28" fillId="6" borderId="1" xfId="517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/>
    </xf>
    <xf numFmtId="0" fontId="30" fillId="0" borderId="1" xfId="0" applyFont="1" applyFill="1" applyBorder="1" applyAlignment="1">
      <alignment horizontal="center" vertical="center"/>
    </xf>
    <xf numFmtId="217" fontId="30" fillId="0" borderId="1" xfId="489" applyNumberFormat="1" applyFont="1" applyFill="1" applyBorder="1" applyAlignment="1">
      <alignment horizontal="center" vertical="center"/>
    </xf>
    <xf numFmtId="211" fontId="30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/>
    </xf>
    <xf numFmtId="0" fontId="31" fillId="0" borderId="1" xfId="0" applyFont="1" applyBorder="1" applyAlignment="1">
      <alignment horizontal="center"/>
    </xf>
    <xf numFmtId="0" fontId="31" fillId="0" borderId="1" xfId="0" applyFont="1" applyFill="1" applyBorder="1" applyAlignment="1">
      <alignment horizontal="center" vertical="center"/>
    </xf>
    <xf numFmtId="217" fontId="31" fillId="0" borderId="1" xfId="489" applyNumberFormat="1" applyFont="1" applyFill="1" applyBorder="1" applyAlignment="1">
      <alignment horizontal="center" vertical="center"/>
    </xf>
    <xf numFmtId="211" fontId="31" fillId="0" borderId="1" xfId="0" applyNumberFormat="1" applyFont="1" applyFill="1" applyBorder="1" applyAlignment="1">
      <alignment horizontal="center" vertical="center"/>
    </xf>
    <xf numFmtId="204" fontId="4" fillId="0" borderId="0" xfId="0" applyNumberFormat="1" applyFont="1" applyFill="1" applyAlignment="1">
      <alignment horizontal="left" vertical="center"/>
    </xf>
    <xf numFmtId="49" fontId="32" fillId="0" borderId="0" xfId="0" applyNumberFormat="1" applyFont="1" applyFill="1" applyAlignment="1">
      <alignment horizontal="left" vertical="center"/>
    </xf>
    <xf numFmtId="204" fontId="32" fillId="0" borderId="0" xfId="0" applyNumberFormat="1" applyFont="1" applyFill="1" applyAlignment="1">
      <alignment horizontal="left" vertical="center"/>
    </xf>
    <xf numFmtId="204" fontId="33" fillId="0" borderId="0" xfId="574" applyNumberFormat="1" applyFont="1" applyFill="1" applyAlignment="1" applyProtection="1">
      <alignment horizontal="left" vertical="center"/>
    </xf>
    <xf numFmtId="49" fontId="32" fillId="0" borderId="0" xfId="0" applyNumberFormat="1" applyFont="1" applyFill="1" applyBorder="1" applyAlignment="1">
      <alignment horizontal="left" vertical="center"/>
    </xf>
    <xf numFmtId="204" fontId="32" fillId="0" borderId="0" xfId="0" applyNumberFormat="1" applyFont="1" applyFill="1" applyBorder="1" applyAlignment="1">
      <alignment horizontal="left" vertical="center"/>
    </xf>
    <xf numFmtId="0" fontId="3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212" fontId="34" fillId="6" borderId="0" xfId="0" applyNumberFormat="1" applyFont="1" applyFill="1" applyAlignment="1">
      <alignment horizontal="center" vertical="center"/>
    </xf>
    <xf numFmtId="212" fontId="34" fillId="6" borderId="0" xfId="0" applyNumberFormat="1" applyFont="1" applyFill="1" applyAlignment="1">
      <alignment horizontal="left" vertical="center"/>
    </xf>
    <xf numFmtId="0" fontId="34" fillId="6" borderId="0" xfId="0" applyFont="1" applyFill="1" applyAlignment="1">
      <alignment horizontal="center" vertical="center"/>
    </xf>
    <xf numFmtId="212" fontId="28" fillId="6" borderId="1" xfId="0" applyNumberFormat="1" applyFont="1" applyFill="1" applyBorder="1" applyAlignment="1">
      <alignment horizontal="center" vertical="center"/>
    </xf>
    <xf numFmtId="212" fontId="35" fillId="6" borderId="1" xfId="0" applyNumberFormat="1" applyFont="1" applyFill="1" applyBorder="1" applyAlignment="1">
      <alignment horizontal="center" vertical="center"/>
    </xf>
    <xf numFmtId="212" fontId="35" fillId="4" borderId="1" xfId="0" applyNumberFormat="1" applyFont="1" applyFill="1" applyBorder="1" applyAlignment="1">
      <alignment horizontal="center" vertical="center"/>
    </xf>
    <xf numFmtId="211" fontId="30" fillId="7" borderId="1" xfId="0" applyNumberFormat="1" applyFont="1" applyFill="1" applyBorder="1" applyAlignment="1">
      <alignment horizontal="center" vertical="center"/>
    </xf>
    <xf numFmtId="211" fontId="30" fillId="0" borderId="1" xfId="0" applyNumberFormat="1" applyFont="1" applyBorder="1" applyAlignment="1">
      <alignment horizontal="center"/>
    </xf>
    <xf numFmtId="211" fontId="30" fillId="0" borderId="1" xfId="0" applyNumberFormat="1" applyFont="1" applyFill="1" applyBorder="1" applyAlignment="1">
      <alignment horizontal="center"/>
    </xf>
    <xf numFmtId="218" fontId="36" fillId="0" borderId="1" xfId="0" applyNumberFormat="1" applyFont="1" applyFill="1" applyBorder="1" applyAlignment="1">
      <alignment horizontal="center" vertical="center" wrapText="1"/>
    </xf>
    <xf numFmtId="219" fontId="37" fillId="0" borderId="1" xfId="0" applyNumberFormat="1" applyFont="1" applyFill="1" applyBorder="1" applyAlignment="1">
      <alignment horizontal="center" vertical="center" wrapText="1"/>
    </xf>
    <xf numFmtId="211" fontId="31" fillId="7" borderId="1" xfId="0" applyNumberFormat="1" applyFont="1" applyFill="1" applyBorder="1" applyAlignment="1">
      <alignment horizontal="center" vertical="center"/>
    </xf>
    <xf numFmtId="211" fontId="31" fillId="0" borderId="1" xfId="0" applyNumberFormat="1" applyFont="1" applyBorder="1" applyAlignment="1">
      <alignment horizontal="center"/>
    </xf>
    <xf numFmtId="211" fontId="31" fillId="0" borderId="1" xfId="0" applyNumberFormat="1" applyFont="1" applyFill="1" applyBorder="1" applyAlignment="1">
      <alignment horizontal="center"/>
    </xf>
    <xf numFmtId="218" fontId="37" fillId="0" borderId="1" xfId="0" applyNumberFormat="1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0" fillId="0" borderId="0" xfId="0" applyAlignment="1">
      <alignment horizontal="left" vertical="center"/>
    </xf>
    <xf numFmtId="0" fontId="2" fillId="0" borderId="0" xfId="0" applyNumberFormat="1" applyFont="1" applyFill="1" applyAlignment="1">
      <alignment horizontal="left" vertical="center"/>
    </xf>
    <xf numFmtId="0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203" fontId="2" fillId="0" borderId="1" xfId="0" applyNumberFormat="1" applyFont="1" applyFill="1" applyBorder="1" applyAlignment="1">
      <alignment horizontal="left"/>
    </xf>
    <xf numFmtId="0" fontId="22" fillId="0" borderId="1" xfId="0" applyFont="1" applyBorder="1" applyAlignment="1">
      <alignment horizontal="left" vertical="center"/>
    </xf>
    <xf numFmtId="211" fontId="2" fillId="0" borderId="1" xfId="0" applyNumberFormat="1" applyFont="1" applyFill="1" applyBorder="1" applyAlignment="1">
      <alignment horizontal="left"/>
    </xf>
    <xf numFmtId="0" fontId="38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203" fontId="4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203" fontId="2" fillId="0" borderId="0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203" fontId="2" fillId="0" borderId="0" xfId="568" applyFont="1" applyFill="1" applyBorder="1" applyAlignment="1">
      <alignment horizontal="left" vertical="center" wrapText="1"/>
    </xf>
    <xf numFmtId="0" fontId="2" fillId="0" borderId="0" xfId="568" applyNumberFormat="1" applyFont="1" applyFill="1" applyBorder="1" applyAlignment="1">
      <alignment horizontal="left" vertical="center" wrapText="1"/>
    </xf>
    <xf numFmtId="220" fontId="2" fillId="0" borderId="0" xfId="568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left" vertical="center"/>
    </xf>
    <xf numFmtId="203" fontId="3" fillId="0" borderId="1" xfId="535" applyBorder="1" applyAlignment="1">
      <alignment horizontal="left"/>
    </xf>
    <xf numFmtId="203" fontId="3" fillId="0" borderId="1" xfId="535" applyBorder="1" applyAlignment="1">
      <alignment horizontal="left" vertical="center"/>
    </xf>
    <xf numFmtId="0" fontId="2" fillId="0" borderId="0" xfId="0" applyNumberFormat="1" applyFont="1" applyFill="1" applyAlignment="1">
      <alignment horizontal="left"/>
    </xf>
    <xf numFmtId="0" fontId="7" fillId="0" borderId="1" xfId="0" applyNumberFormat="1" applyFont="1" applyBorder="1" applyAlignment="1">
      <alignment horizontal="left" vertical="center"/>
    </xf>
    <xf numFmtId="203" fontId="2" fillId="0" borderId="0" xfId="570" applyFont="1" applyFill="1" applyBorder="1" applyAlignment="1">
      <alignment horizontal="left"/>
    </xf>
    <xf numFmtId="211" fontId="2" fillId="0" borderId="0" xfId="0" applyNumberFormat="1" applyFont="1" applyFill="1" applyBorder="1" applyAlignment="1">
      <alignment horizontal="left"/>
    </xf>
    <xf numFmtId="211" fontId="2" fillId="0" borderId="1" xfId="0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203" fontId="2" fillId="0" borderId="1" xfId="570" applyFont="1" applyFill="1" applyBorder="1" applyAlignment="1">
      <alignment horizontal="left"/>
    </xf>
    <xf numFmtId="211" fontId="2" fillId="0" borderId="0" xfId="0" applyNumberFormat="1" applyFont="1" applyFill="1" applyAlignment="1">
      <alignment horizontal="left"/>
    </xf>
    <xf numFmtId="0" fontId="2" fillId="0" borderId="4" xfId="0" applyFont="1" applyFill="1" applyBorder="1" applyAlignment="1">
      <alignment horizontal="center" vertical="center"/>
    </xf>
    <xf numFmtId="211" fontId="2" fillId="0" borderId="1" xfId="0" applyNumberFormat="1" applyFont="1" applyFill="1" applyBorder="1" applyAlignment="1">
      <alignment horizontal="left" vertical="center" shrinkToFit="1"/>
    </xf>
    <xf numFmtId="203" fontId="12" fillId="0" borderId="1" xfId="542" applyFont="1" applyFill="1" applyBorder="1" applyAlignment="1" applyProtection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203" fontId="39" fillId="0" borderId="0" xfId="482" applyFont="1" applyFill="1" applyAlignment="1">
      <alignment horizontal="left"/>
    </xf>
    <xf numFmtId="203" fontId="40" fillId="0" borderId="1" xfId="482" applyFont="1" applyFill="1" applyBorder="1" applyAlignment="1">
      <alignment horizontal="left" vertical="center"/>
    </xf>
    <xf numFmtId="49" fontId="40" fillId="0" borderId="1" xfId="482" applyNumberFormat="1" applyFont="1" applyFill="1" applyBorder="1" applyAlignment="1">
      <alignment horizontal="left" vertical="center"/>
    </xf>
    <xf numFmtId="212" fontId="40" fillId="0" borderId="1" xfId="482" applyNumberFormat="1" applyFont="1" applyFill="1" applyBorder="1" applyAlignment="1">
      <alignment horizontal="left" vertical="center"/>
    </xf>
    <xf numFmtId="203" fontId="8" fillId="0" borderId="1" xfId="568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221" fontId="8" fillId="0" borderId="1" xfId="482" applyNumberFormat="1" applyFont="1" applyFill="1" applyBorder="1" applyAlignment="1">
      <alignment horizontal="center" vertical="center"/>
    </xf>
    <xf numFmtId="221" fontId="8" fillId="0" borderId="1" xfId="482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203" fontId="4" fillId="0" borderId="0" xfId="482" applyFont="1" applyFill="1" applyAlignment="1">
      <alignment horizontal="left"/>
    </xf>
    <xf numFmtId="0" fontId="2" fillId="0" borderId="0" xfId="482" applyNumberFormat="1" applyFont="1" applyFill="1" applyAlignment="1">
      <alignment horizontal="left"/>
    </xf>
    <xf numFmtId="49" fontId="2" fillId="0" borderId="0" xfId="482" applyNumberFormat="1" applyFont="1" applyFill="1" applyAlignment="1">
      <alignment horizontal="left"/>
    </xf>
    <xf numFmtId="203" fontId="2" fillId="0" borderId="0" xfId="482" applyFont="1" applyFill="1" applyAlignment="1">
      <alignment horizontal="left"/>
    </xf>
    <xf numFmtId="203" fontId="2" fillId="0" borderId="0" xfId="482" applyFont="1" applyFill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42" fillId="0" borderId="10" xfId="0" applyFont="1" applyBorder="1" applyAlignment="1">
      <alignment horizontal="left" vertical="center"/>
    </xf>
    <xf numFmtId="0" fontId="43" fillId="0" borderId="11" xfId="0" applyFont="1" applyBorder="1" applyAlignment="1">
      <alignment horizontal="left" vertical="center"/>
    </xf>
    <xf numFmtId="0" fontId="43" fillId="0" borderId="12" xfId="0" applyFont="1" applyBorder="1" applyAlignment="1">
      <alignment horizontal="center" vertical="center"/>
    </xf>
    <xf numFmtId="0" fontId="44" fillId="0" borderId="12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0" xfId="568" applyNumberFormat="1" applyFont="1" applyFill="1" applyBorder="1" applyAlignment="1">
      <alignment horizontal="left" vertical="center"/>
    </xf>
    <xf numFmtId="214" fontId="18" fillId="0" borderId="0" xfId="568" applyNumberFormat="1" applyFont="1" applyFill="1" applyBorder="1" applyAlignment="1">
      <alignment horizontal="left" vertical="center"/>
    </xf>
    <xf numFmtId="49" fontId="18" fillId="0" borderId="0" xfId="568" applyNumberFormat="1" applyFont="1" applyFill="1" applyBorder="1" applyAlignment="1">
      <alignment horizontal="left" vertical="center"/>
    </xf>
    <xf numFmtId="221" fontId="18" fillId="0" borderId="0" xfId="482" applyNumberFormat="1" applyFont="1" applyFill="1" applyBorder="1" applyAlignment="1">
      <alignment horizontal="left" vertical="center"/>
    </xf>
    <xf numFmtId="221" fontId="2" fillId="0" borderId="0" xfId="482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214" fontId="8" fillId="0" borderId="1" xfId="535" applyNumberFormat="1" applyFont="1" applyFill="1" applyBorder="1" applyAlignment="1" applyProtection="1">
      <alignment horizontal="center" vertical="center"/>
    </xf>
    <xf numFmtId="49" fontId="8" fillId="0" borderId="1" xfId="535" applyNumberFormat="1" applyFont="1" applyFill="1" applyBorder="1" applyAlignment="1" applyProtection="1">
      <alignment horizontal="center" vertical="center"/>
    </xf>
    <xf numFmtId="214" fontId="8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41" fillId="0" borderId="1" xfId="0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/>
    </xf>
    <xf numFmtId="49" fontId="18" fillId="0" borderId="0" xfId="0" applyNumberFormat="1" applyFont="1" applyFill="1" applyBorder="1" applyAlignment="1">
      <alignment horizontal="left" vertical="center" wrapText="1"/>
    </xf>
    <xf numFmtId="49" fontId="18" fillId="0" borderId="0" xfId="0" applyNumberFormat="1" applyFont="1" applyFill="1" applyBorder="1" applyAlignment="1">
      <alignment horizontal="left" vertical="center"/>
    </xf>
    <xf numFmtId="214" fontId="18" fillId="0" borderId="0" xfId="0" applyNumberFormat="1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 wrapText="1"/>
    </xf>
    <xf numFmtId="222" fontId="8" fillId="0" borderId="1" xfId="524" applyNumberFormat="1" applyFont="1" applyFill="1" applyBorder="1" applyAlignment="1">
      <alignment horizontal="center" vertical="center"/>
    </xf>
    <xf numFmtId="49" fontId="8" fillId="0" borderId="1" xfId="524" applyNumberFormat="1" applyFont="1" applyFill="1" applyBorder="1" applyAlignment="1">
      <alignment horizontal="center" vertical="center"/>
    </xf>
    <xf numFmtId="203" fontId="8" fillId="0" borderId="1" xfId="482" applyFont="1" applyFill="1" applyBorder="1" applyAlignment="1">
      <alignment horizontal="center"/>
    </xf>
    <xf numFmtId="222" fontId="8" fillId="8" borderId="1" xfId="524" applyNumberFormat="1" applyFont="1" applyFill="1" applyBorder="1" applyAlignment="1">
      <alignment horizontal="center" vertical="center"/>
    </xf>
    <xf numFmtId="203" fontId="41" fillId="0" borderId="1" xfId="482" applyFont="1" applyFill="1" applyBorder="1" applyAlignment="1">
      <alignment horizontal="center"/>
    </xf>
    <xf numFmtId="49" fontId="18" fillId="0" borderId="0" xfId="524" applyNumberFormat="1" applyFont="1" applyFill="1" applyBorder="1" applyAlignment="1">
      <alignment horizontal="left" vertical="center"/>
    </xf>
    <xf numFmtId="203" fontId="46" fillId="0" borderId="0" xfId="482" applyFont="1" applyFill="1" applyBorder="1" applyAlignment="1">
      <alignment horizontal="left"/>
    </xf>
    <xf numFmtId="0" fontId="47" fillId="6" borderId="0" xfId="567" applyFont="1" applyFill="1" applyAlignment="1">
      <alignment horizontal="left"/>
    </xf>
    <xf numFmtId="0" fontId="48" fillId="6" borderId="0" xfId="0" applyFont="1" applyFill="1" applyAlignment="1">
      <alignment horizontal="left"/>
    </xf>
    <xf numFmtId="49" fontId="28" fillId="6" borderId="1" xfId="492" applyNumberFormat="1" applyFont="1" applyFill="1" applyBorder="1" applyAlignment="1">
      <alignment horizontal="center" vertical="center"/>
    </xf>
    <xf numFmtId="212" fontId="28" fillId="6" borderId="1" xfId="521" applyNumberFormat="1" applyFont="1" applyFill="1" applyBorder="1" applyAlignment="1">
      <alignment horizontal="center" vertical="center"/>
    </xf>
    <xf numFmtId="203" fontId="30" fillId="0" borderId="1" xfId="542" applyFont="1" applyFill="1" applyBorder="1" applyAlignment="1" applyProtection="1">
      <alignment horizontal="left" vertical="center"/>
    </xf>
    <xf numFmtId="203" fontId="30" fillId="0" borderId="1" xfId="542" applyFont="1" applyFill="1" applyBorder="1" applyAlignment="1" applyProtection="1">
      <alignment horizontal="center" vertical="center"/>
    </xf>
    <xf numFmtId="0" fontId="30" fillId="0" borderId="1" xfId="542" applyNumberFormat="1" applyFont="1" applyFill="1" applyBorder="1" applyAlignment="1" applyProtection="1">
      <alignment horizontal="center" vertical="center"/>
    </xf>
    <xf numFmtId="223" fontId="30" fillId="0" borderId="1" xfId="542" applyNumberFormat="1" applyFont="1" applyFill="1" applyBorder="1" applyAlignment="1" applyProtection="1">
      <alignment horizontal="center" vertical="center"/>
    </xf>
    <xf numFmtId="214" fontId="30" fillId="0" borderId="1" xfId="542" applyNumberFormat="1" applyFont="1" applyFill="1" applyBorder="1" applyAlignment="1">
      <alignment horizontal="center" vertical="center"/>
    </xf>
    <xf numFmtId="219" fontId="37" fillId="0" borderId="0" xfId="0" applyNumberFormat="1" applyFont="1" applyFill="1" applyBorder="1" applyAlignment="1">
      <alignment horizontal="left" vertical="center" wrapText="1"/>
    </xf>
    <xf numFmtId="203" fontId="2" fillId="0" borderId="0" xfId="0" applyNumberFormat="1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203" fontId="2" fillId="0" borderId="1" xfId="0" applyNumberFormat="1" applyFont="1" applyFill="1" applyBorder="1" applyAlignment="1">
      <alignment horizontal="left" vertical="center"/>
    </xf>
    <xf numFmtId="211" fontId="2" fillId="0" borderId="13" xfId="0" applyNumberFormat="1" applyFont="1" applyFill="1" applyBorder="1" applyAlignment="1">
      <alignment horizontal="left"/>
    </xf>
    <xf numFmtId="0" fontId="2" fillId="0" borderId="13" xfId="0" applyFont="1" applyFill="1" applyBorder="1" applyAlignment="1">
      <alignment horizontal="left" vertical="center"/>
    </xf>
    <xf numFmtId="211" fontId="35" fillId="6" borderId="1" xfId="0" applyNumberFormat="1" applyFont="1" applyFill="1" applyBorder="1" applyAlignment="1">
      <alignment horizontal="center"/>
    </xf>
    <xf numFmtId="212" fontId="35" fillId="0" borderId="1" xfId="0" applyNumberFormat="1" applyFont="1" applyBorder="1" applyAlignment="1">
      <alignment horizontal="center" vertical="center"/>
    </xf>
    <xf numFmtId="219" fontId="35" fillId="0" borderId="1" xfId="0" applyNumberFormat="1" applyFont="1" applyBorder="1" applyAlignment="1">
      <alignment horizontal="center"/>
    </xf>
    <xf numFmtId="218" fontId="36" fillId="0" borderId="1" xfId="0" applyNumberFormat="1" applyFont="1" applyBorder="1" applyAlignment="1">
      <alignment horizontal="center" vertical="center" wrapText="1"/>
    </xf>
    <xf numFmtId="219" fontId="37" fillId="0" borderId="1" xfId="0" applyNumberFormat="1" applyFont="1" applyBorder="1" applyAlignment="1">
      <alignment horizontal="center" vertical="center" wrapText="1"/>
    </xf>
    <xf numFmtId="212" fontId="49" fillId="0" borderId="1" xfId="0" applyNumberFormat="1" applyFont="1" applyBorder="1" applyAlignment="1">
      <alignment horizontal="left" vertical="center"/>
    </xf>
    <xf numFmtId="212" fontId="28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>
      <alignment vertical="center"/>
    </xf>
    <xf numFmtId="203" fontId="31" fillId="0" borderId="1" xfId="542" applyFont="1" applyFill="1" applyBorder="1" applyAlignment="1" applyProtection="1">
      <alignment horizontal="left" vertical="center"/>
    </xf>
    <xf numFmtId="203" fontId="31" fillId="0" borderId="1" xfId="542" applyFont="1" applyFill="1" applyBorder="1" applyAlignment="1" applyProtection="1">
      <alignment horizontal="center" vertical="center"/>
    </xf>
    <xf numFmtId="0" fontId="31" fillId="0" borderId="1" xfId="542" applyNumberFormat="1" applyFont="1" applyFill="1" applyBorder="1" applyAlignment="1" applyProtection="1">
      <alignment horizontal="center" vertical="center"/>
    </xf>
    <xf numFmtId="223" fontId="31" fillId="0" borderId="1" xfId="542" applyNumberFormat="1" applyFont="1" applyFill="1" applyBorder="1" applyAlignment="1" applyProtection="1">
      <alignment horizontal="center" vertical="center"/>
    </xf>
    <xf numFmtId="214" fontId="31" fillId="0" borderId="1" xfId="542" applyNumberFormat="1" applyFont="1" applyFill="1" applyBorder="1" applyAlignment="1">
      <alignment horizontal="center" vertical="center"/>
    </xf>
    <xf numFmtId="203" fontId="50" fillId="0" borderId="1" xfId="542" applyFont="1" applyFill="1" applyBorder="1" applyAlignment="1" applyProtection="1">
      <alignment horizontal="left" vertical="center"/>
    </xf>
    <xf numFmtId="203" fontId="50" fillId="0" borderId="1" xfId="542" applyFont="1" applyFill="1" applyBorder="1" applyAlignment="1" applyProtection="1">
      <alignment horizontal="center" vertical="center"/>
    </xf>
    <xf numFmtId="0" fontId="50" fillId="0" borderId="1" xfId="542" applyNumberFormat="1" applyFont="1" applyFill="1" applyBorder="1" applyAlignment="1" applyProtection="1">
      <alignment horizontal="center" vertical="center"/>
    </xf>
    <xf numFmtId="0" fontId="51" fillId="0" borderId="1" xfId="0" applyFont="1" applyFill="1" applyBorder="1" applyAlignment="1">
      <alignment horizontal="center" vertical="center"/>
    </xf>
    <xf numFmtId="223" fontId="50" fillId="0" borderId="1" xfId="542" applyNumberFormat="1" applyFont="1" applyFill="1" applyBorder="1" applyAlignment="1" applyProtection="1">
      <alignment horizontal="center" vertical="center"/>
    </xf>
    <xf numFmtId="214" fontId="51" fillId="0" borderId="1" xfId="542" applyNumberFormat="1" applyFont="1" applyFill="1" applyBorder="1" applyAlignment="1">
      <alignment horizontal="center" vertical="center"/>
    </xf>
    <xf numFmtId="211" fontId="51" fillId="0" borderId="1" xfId="0" applyNumberFormat="1" applyFont="1" applyFill="1" applyBorder="1" applyAlignment="1">
      <alignment horizontal="center" vertical="center"/>
    </xf>
    <xf numFmtId="203" fontId="50" fillId="0" borderId="0" xfId="542" applyFont="1" applyFill="1" applyBorder="1" applyAlignment="1" applyProtection="1">
      <alignment horizontal="left" vertical="center"/>
    </xf>
    <xf numFmtId="203" fontId="50" fillId="0" borderId="0" xfId="542" applyFont="1" applyFill="1" applyBorder="1" applyAlignment="1" applyProtection="1">
      <alignment horizontal="center" vertical="center"/>
    </xf>
    <xf numFmtId="0" fontId="50" fillId="0" borderId="0" xfId="542" applyNumberFormat="1" applyFont="1" applyFill="1" applyBorder="1" applyAlignment="1" applyProtection="1">
      <alignment horizontal="center" vertical="center"/>
    </xf>
    <xf numFmtId="0" fontId="51" fillId="0" borderId="0" xfId="0" applyFont="1" applyFill="1" applyBorder="1" applyAlignment="1">
      <alignment horizontal="center" vertical="center"/>
    </xf>
    <xf numFmtId="223" fontId="50" fillId="0" borderId="0" xfId="542" applyNumberFormat="1" applyFont="1" applyFill="1" applyBorder="1" applyAlignment="1" applyProtection="1">
      <alignment horizontal="center" vertical="center"/>
    </xf>
    <xf numFmtId="214" fontId="51" fillId="0" borderId="0" xfId="542" applyNumberFormat="1" applyFont="1" applyFill="1" applyBorder="1" applyAlignment="1">
      <alignment horizontal="center" vertical="center"/>
    </xf>
    <xf numFmtId="211" fontId="51" fillId="0" borderId="0" xfId="0" applyNumberFormat="1" applyFont="1" applyFill="1" applyBorder="1" applyAlignment="1">
      <alignment horizontal="center" vertical="center"/>
    </xf>
    <xf numFmtId="49" fontId="47" fillId="6" borderId="1" xfId="0" applyNumberFormat="1" applyFont="1" applyFill="1" applyBorder="1" applyAlignment="1">
      <alignment horizontal="center" vertical="center"/>
    </xf>
    <xf numFmtId="49" fontId="52" fillId="6" borderId="1" xfId="492" applyNumberFormat="1" applyFont="1" applyFill="1" applyBorder="1" applyAlignment="1">
      <alignment horizontal="center" vertical="center"/>
    </xf>
    <xf numFmtId="203" fontId="30" fillId="0" borderId="1" xfId="542" applyFont="1" applyBorder="1" applyAlignment="1">
      <alignment horizontal="center" vertical="center"/>
    </xf>
    <xf numFmtId="214" fontId="30" fillId="0" borderId="1" xfId="542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214" fontId="31" fillId="0" borderId="1" xfId="542" applyNumberFormat="1" applyFont="1" applyFill="1" applyBorder="1" applyAlignment="1" applyProtection="1">
      <alignment horizontal="center" vertical="center"/>
    </xf>
    <xf numFmtId="214" fontId="31" fillId="0" borderId="1" xfId="542" applyNumberFormat="1" applyFont="1" applyBorder="1" applyAlignment="1">
      <alignment horizontal="center" vertical="center"/>
    </xf>
    <xf numFmtId="0" fontId="32" fillId="0" borderId="0" xfId="0" applyNumberFormat="1" applyFont="1" applyFill="1" applyAlignment="1">
      <alignment horizontal="left" vertical="center"/>
    </xf>
    <xf numFmtId="0" fontId="33" fillId="0" borderId="0" xfId="575" applyNumberFormat="1" applyFont="1" applyFill="1" applyAlignment="1" applyProtection="1">
      <alignment horizontal="left" vertical="center"/>
    </xf>
    <xf numFmtId="0" fontId="32" fillId="0" borderId="0" xfId="0" applyNumberFormat="1" applyFont="1" applyFill="1" applyBorder="1" applyAlignment="1">
      <alignment horizontal="left" vertical="center"/>
    </xf>
    <xf numFmtId="211" fontId="53" fillId="7" borderId="1" xfId="0" applyNumberFormat="1" applyFont="1" applyFill="1" applyBorder="1" applyAlignment="1">
      <alignment horizontal="center" vertical="center"/>
    </xf>
    <xf numFmtId="211" fontId="53" fillId="7" borderId="0" xfId="0" applyNumberFormat="1" applyFont="1" applyFill="1" applyBorder="1" applyAlignment="1">
      <alignment horizontal="center" vertical="center"/>
    </xf>
    <xf numFmtId="218" fontId="36" fillId="0" borderId="0" xfId="0" applyNumberFormat="1" applyFont="1" applyBorder="1" applyAlignment="1">
      <alignment horizontal="center" vertical="center" wrapText="1"/>
    </xf>
    <xf numFmtId="219" fontId="37" fillId="0" borderId="0" xfId="0" applyNumberFormat="1" applyFont="1" applyFill="1" applyBorder="1" applyAlignment="1">
      <alignment horizontal="center" vertical="center" wrapText="1"/>
    </xf>
    <xf numFmtId="212" fontId="28" fillId="0" borderId="2" xfId="0" applyNumberFormat="1" applyFont="1" applyBorder="1" applyAlignment="1">
      <alignment horizontal="center" vertical="center"/>
    </xf>
    <xf numFmtId="211" fontId="30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11" fontId="54" fillId="7" borderId="1" xfId="0" applyNumberFormat="1" applyFont="1" applyFill="1" applyBorder="1" applyAlignment="1">
      <alignment horizontal="center" vertical="center"/>
    </xf>
    <xf numFmtId="211" fontId="54" fillId="0" borderId="1" xfId="0" applyNumberFormat="1" applyFont="1" applyBorder="1" applyAlignment="1">
      <alignment horizontal="center" vertical="center"/>
    </xf>
    <xf numFmtId="218" fontId="55" fillId="0" borderId="1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Fill="1">
      <alignment vertical="center"/>
    </xf>
    <xf numFmtId="0" fontId="56" fillId="0" borderId="0" xfId="0" applyFont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0" fillId="4" borderId="0" xfId="0" applyFill="1">
      <alignment vertical="center"/>
    </xf>
    <xf numFmtId="0" fontId="0" fillId="0" borderId="0" xfId="0" applyBorder="1" applyAlignment="1">
      <alignment horizontal="center" vertical="center" wrapText="1"/>
    </xf>
    <xf numFmtId="0" fontId="40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7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8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49" fontId="5" fillId="0" borderId="0" xfId="0" applyNumberFormat="1" applyFont="1" applyFill="1" applyAlignment="1">
      <alignment horizontal="center" vertical="center"/>
    </xf>
    <xf numFmtId="0" fontId="59" fillId="0" borderId="0" xfId="0" applyFont="1" applyFill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203" fontId="5" fillId="0" borderId="0" xfId="482" applyFont="1" applyFill="1" applyBorder="1" applyAlignment="1">
      <alignment horizontal="center" vertical="center"/>
    </xf>
    <xf numFmtId="221" fontId="5" fillId="0" borderId="0" xfId="482" applyNumberFormat="1" applyFont="1" applyFill="1" applyBorder="1" applyAlignment="1">
      <alignment horizontal="center" vertical="center"/>
    </xf>
    <xf numFmtId="221" fontId="5" fillId="0" borderId="0" xfId="482" applyNumberFormat="1" applyFont="1" applyFill="1" applyBorder="1" applyAlignment="1">
      <alignment horizontal="left" vertical="center"/>
    </xf>
    <xf numFmtId="203" fontId="40" fillId="0" borderId="1" xfId="482" applyFont="1" applyFill="1" applyBorder="1" applyAlignment="1">
      <alignment horizontal="center" vertical="center"/>
    </xf>
    <xf numFmtId="49" fontId="40" fillId="0" borderId="1" xfId="482" applyNumberFormat="1" applyFont="1" applyFill="1" applyBorder="1" applyAlignment="1">
      <alignment horizontal="center" vertical="center"/>
    </xf>
    <xf numFmtId="212" fontId="40" fillId="0" borderId="1" xfId="482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49" fontId="5" fillId="0" borderId="0" xfId="524" applyNumberFormat="1" applyFont="1" applyFill="1" applyBorder="1" applyAlignment="1">
      <alignment horizontal="center" vertical="center"/>
    </xf>
    <xf numFmtId="49" fontId="5" fillId="0" borderId="0" xfId="482" applyNumberFormat="1" applyFont="1" applyFill="1" applyAlignment="1">
      <alignment horizontal="center"/>
    </xf>
    <xf numFmtId="203" fontId="5" fillId="0" borderId="0" xfId="482" applyFont="1" applyFill="1" applyAlignment="1">
      <alignment horizontal="center"/>
    </xf>
    <xf numFmtId="203" fontId="5" fillId="0" borderId="0" xfId="482" applyFont="1" applyFill="1" applyAlignment="1">
      <alignment horizontal="left" vertical="center"/>
    </xf>
    <xf numFmtId="49" fontId="40" fillId="0" borderId="2" xfId="482" applyNumberFormat="1" applyFont="1" applyFill="1" applyBorder="1" applyAlignment="1">
      <alignment horizontal="center" vertical="center"/>
    </xf>
    <xf numFmtId="49" fontId="40" fillId="0" borderId="2" xfId="482" applyNumberFormat="1" applyFont="1" applyFill="1" applyBorder="1" applyAlignment="1">
      <alignment vertical="center"/>
    </xf>
    <xf numFmtId="203" fontId="40" fillId="0" borderId="2" xfId="482" applyFont="1" applyFill="1" applyBorder="1" applyAlignment="1">
      <alignment horizontal="center" vertical="center"/>
    </xf>
    <xf numFmtId="212" fontId="40" fillId="0" borderId="2" xfId="482" applyNumberFormat="1" applyFont="1" applyFill="1" applyBorder="1" applyAlignment="1">
      <alignment horizontal="center" vertical="center"/>
    </xf>
    <xf numFmtId="49" fontId="8" fillId="0" borderId="1" xfId="524" applyNumberFormat="1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center"/>
    </xf>
    <xf numFmtId="203" fontId="5" fillId="0" borderId="0" xfId="482" applyFont="1" applyFill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221" fontId="8" fillId="0" borderId="0" xfId="482" applyNumberFormat="1" applyFont="1" applyFill="1" applyBorder="1" applyAlignment="1">
      <alignment horizontal="center" vertical="center"/>
    </xf>
    <xf numFmtId="221" fontId="5" fillId="0" borderId="13" xfId="482" applyNumberFormat="1" applyFont="1" applyFill="1" applyBorder="1" applyAlignment="1">
      <alignment horizontal="left" vertical="center"/>
    </xf>
    <xf numFmtId="222" fontId="8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center" vertical="center"/>
    </xf>
    <xf numFmtId="222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203" fontId="5" fillId="0" borderId="0" xfId="535" applyNumberFormat="1" applyFont="1" applyFill="1" applyBorder="1" applyAlignment="1" applyProtection="1">
      <alignment horizontal="center" vertical="center"/>
    </xf>
    <xf numFmtId="0" fontId="41" fillId="0" borderId="7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 wrapText="1"/>
    </xf>
    <xf numFmtId="203" fontId="5" fillId="0" borderId="0" xfId="488" applyFont="1" applyFill="1" applyBorder="1" applyAlignment="1">
      <alignment horizontal="left"/>
    </xf>
    <xf numFmtId="49" fontId="5" fillId="0" borderId="0" xfId="543" applyNumberFormat="1" applyFont="1" applyFill="1" applyBorder="1" applyAlignment="1" applyProtection="1">
      <alignment horizontal="center"/>
    </xf>
    <xf numFmtId="203" fontId="5" fillId="0" borderId="0" xfId="482" applyFont="1" applyFill="1" applyBorder="1" applyAlignment="1">
      <alignment horizontal="left" vertical="center"/>
    </xf>
    <xf numFmtId="49" fontId="40" fillId="0" borderId="1" xfId="0" applyNumberFormat="1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221" fontId="8" fillId="0" borderId="1" xfId="0" applyNumberFormat="1" applyFont="1" applyFill="1" applyBorder="1" applyAlignment="1">
      <alignment horizontal="center" vertical="center"/>
    </xf>
    <xf numFmtId="221" fontId="5" fillId="0" borderId="0" xfId="0" applyNumberFormat="1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0" fillId="0" borderId="0" xfId="0" applyFont="1" applyFill="1" applyAlignment="1">
      <alignment horizontal="center" vertical="center"/>
    </xf>
    <xf numFmtId="224" fontId="8" fillId="0" borderId="1" xfId="0" applyNumberFormat="1" applyFont="1" applyFill="1" applyBorder="1" applyAlignment="1">
      <alignment horizontal="center" vertical="center"/>
    </xf>
    <xf numFmtId="225" fontId="5" fillId="0" borderId="0" xfId="659" applyNumberFormat="1" applyFont="1" applyFill="1" applyBorder="1" applyAlignment="1">
      <alignment horizontal="left" vertical="center"/>
    </xf>
    <xf numFmtId="0" fontId="40" fillId="0" borderId="0" xfId="0" applyFont="1" applyFill="1" applyBorder="1" applyAlignment="1">
      <alignment horizontal="left" vertical="center"/>
    </xf>
    <xf numFmtId="0" fontId="40" fillId="0" borderId="0" xfId="0" applyFont="1" applyFill="1" applyBorder="1" applyAlignment="1">
      <alignment horizontal="center" vertical="center"/>
    </xf>
    <xf numFmtId="221" fontId="5" fillId="0" borderId="0" xfId="0" applyNumberFormat="1" applyFont="1" applyFill="1" applyBorder="1" applyAlignment="1">
      <alignment horizontal="left" vertical="center"/>
    </xf>
    <xf numFmtId="224" fontId="8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221" fontId="5" fillId="0" borderId="0" xfId="0" applyNumberFormat="1" applyFont="1" applyFill="1" applyAlignment="1">
      <alignment horizontal="left" vertical="center"/>
    </xf>
    <xf numFmtId="49" fontId="8" fillId="0" borderId="1" xfId="541" applyNumberFormat="1" applyFont="1" applyFill="1" applyBorder="1" applyAlignment="1">
      <alignment horizontal="center" vertical="center"/>
    </xf>
    <xf numFmtId="203" fontId="57" fillId="0" borderId="1" xfId="482" applyFont="1" applyFill="1" applyBorder="1" applyAlignment="1">
      <alignment horizontal="center" vertical="center"/>
    </xf>
    <xf numFmtId="49" fontId="57" fillId="0" borderId="1" xfId="482" applyNumberFormat="1" applyFont="1" applyFill="1" applyBorder="1" applyAlignment="1">
      <alignment horizontal="center" vertical="center"/>
    </xf>
    <xf numFmtId="212" fontId="57" fillId="0" borderId="1" xfId="482" applyNumberFormat="1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9" fontId="5" fillId="0" borderId="8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/>
    </xf>
    <xf numFmtId="221" fontId="5" fillId="0" borderId="8" xfId="482" applyNumberFormat="1" applyFont="1" applyFill="1" applyBorder="1" applyAlignment="1">
      <alignment horizontal="center" vertical="center"/>
    </xf>
    <xf numFmtId="221" fontId="5" fillId="0" borderId="8" xfId="482" applyNumberFormat="1" applyFont="1" applyFill="1" applyBorder="1" applyAlignment="1">
      <alignment horizontal="left" vertical="center"/>
    </xf>
    <xf numFmtId="226" fontId="8" fillId="0" borderId="1" xfId="0" applyNumberFormat="1" applyFont="1" applyFill="1" applyBorder="1" applyAlignment="1">
      <alignment horizontal="center" vertical="center"/>
    </xf>
    <xf numFmtId="49" fontId="5" fillId="0" borderId="0" xfId="482" applyNumberFormat="1" applyFont="1" applyFill="1" applyBorder="1" applyAlignment="1">
      <alignment horizontal="center" vertical="center"/>
    </xf>
    <xf numFmtId="203" fontId="41" fillId="0" borderId="1" xfId="482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38" fillId="0" borderId="0" xfId="0" applyNumberFormat="1" applyFont="1" applyFill="1" applyBorder="1" applyAlignment="1">
      <alignment horizontal="center" vertical="center"/>
    </xf>
    <xf numFmtId="0" fontId="57" fillId="0" borderId="1" xfId="0" applyFont="1" applyFill="1" applyBorder="1" applyAlignment="1">
      <alignment horizontal="center" vertical="center"/>
    </xf>
    <xf numFmtId="221" fontId="8" fillId="8" borderId="1" xfId="482" applyNumberFormat="1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/>
    </xf>
    <xf numFmtId="0" fontId="57" fillId="0" borderId="0" xfId="0" applyFont="1" applyFill="1" applyAlignment="1">
      <alignment horizontal="center" vertical="center"/>
    </xf>
    <xf numFmtId="221" fontId="5" fillId="0" borderId="0" xfId="482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horizontal="center" vertical="center"/>
    </xf>
    <xf numFmtId="203" fontId="8" fillId="0" borderId="1" xfId="482" applyFont="1" applyFill="1" applyBorder="1" applyAlignment="1">
      <alignment horizontal="center" vertical="center"/>
    </xf>
    <xf numFmtId="0" fontId="58" fillId="0" borderId="0" xfId="0" applyFont="1" applyFill="1" applyAlignment="1">
      <alignment horizontal="center" vertical="center"/>
    </xf>
    <xf numFmtId="221" fontId="5" fillId="0" borderId="0" xfId="0" applyNumberFormat="1" applyFont="1" applyFill="1" applyAlignment="1">
      <alignment horizontal="center" vertical="center"/>
    </xf>
    <xf numFmtId="0" fontId="39" fillId="0" borderId="8" xfId="0" applyFont="1" applyFill="1" applyBorder="1" applyAlignment="1">
      <alignment horizontal="left"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49" fontId="40" fillId="0" borderId="1" xfId="0" applyNumberFormat="1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211" fontId="8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11" fontId="5" fillId="0" borderId="0" xfId="0" applyNumberFormat="1" applyFont="1" applyFill="1" applyBorder="1" applyAlignment="1">
      <alignment horizontal="center" vertical="center"/>
    </xf>
    <xf numFmtId="211" fontId="5" fillId="0" borderId="0" xfId="0" applyNumberFormat="1" applyFont="1" applyFill="1" applyBorder="1" applyAlignment="1">
      <alignment horizontal="left" vertical="center"/>
    </xf>
    <xf numFmtId="203" fontId="40" fillId="0" borderId="1" xfId="535" applyNumberFormat="1" applyFont="1" applyFill="1" applyBorder="1" applyAlignment="1" applyProtection="1">
      <alignment horizontal="center" vertical="center"/>
    </xf>
    <xf numFmtId="49" fontId="8" fillId="0" borderId="1" xfId="568" applyNumberFormat="1" applyFont="1" applyFill="1" applyBorder="1" applyAlignment="1">
      <alignment horizontal="center" vertical="center"/>
    </xf>
    <xf numFmtId="214" fontId="8" fillId="0" borderId="1" xfId="568" applyNumberFormat="1" applyFont="1" applyFill="1" applyBorder="1" applyAlignment="1">
      <alignment horizontal="center" vertical="center"/>
    </xf>
    <xf numFmtId="216" fontId="8" fillId="0" borderId="1" xfId="568" applyNumberFormat="1" applyFont="1" applyFill="1" applyBorder="1" applyAlignment="1">
      <alignment horizontal="center"/>
    </xf>
    <xf numFmtId="203" fontId="5" fillId="0" borderId="0" xfId="482" applyFont="1" applyFill="1" applyAlignment="1">
      <alignment horizontal="left"/>
    </xf>
    <xf numFmtId="203" fontId="39" fillId="0" borderId="8" xfId="482" applyFont="1" applyFill="1" applyBorder="1" applyAlignment="1"/>
    <xf numFmtId="49" fontId="8" fillId="0" borderId="1" xfId="568" applyNumberFormat="1" applyFont="1" applyFill="1" applyBorder="1" applyAlignment="1">
      <alignment horizontal="left" vertical="center"/>
    </xf>
    <xf numFmtId="49" fontId="8" fillId="0" borderId="1" xfId="568" applyNumberFormat="1" applyFont="1" applyFill="1" applyBorder="1" applyAlignment="1">
      <alignment horizontal="center" vertical="center" wrapText="1"/>
    </xf>
    <xf numFmtId="49" fontId="5" fillId="0" borderId="0" xfId="535" applyNumberFormat="1" applyFont="1" applyFill="1" applyBorder="1" applyAlignment="1" applyProtection="1">
      <alignment horizontal="center" vertical="center"/>
    </xf>
    <xf numFmtId="49" fontId="39" fillId="0" borderId="0" xfId="0" applyNumberFormat="1" applyFont="1" applyFill="1" applyAlignment="1">
      <alignment horizontal="center" vertical="center" wrapText="1"/>
    </xf>
    <xf numFmtId="0" fontId="39" fillId="0" borderId="0" xfId="0" applyFont="1" applyFill="1" applyAlignment="1">
      <alignment horizontal="center" vertical="center" wrapText="1"/>
    </xf>
    <xf numFmtId="0" fontId="39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215" fontId="5" fillId="0" borderId="0" xfId="0" applyNumberFormat="1" applyFont="1" applyFill="1" applyBorder="1" applyAlignment="1">
      <alignment horizontal="left" wrapText="1"/>
    </xf>
    <xf numFmtId="0" fontId="39" fillId="0" borderId="0" xfId="0" applyFont="1" applyFill="1" applyAlignment="1">
      <alignment horizontal="center" vertical="center"/>
    </xf>
    <xf numFmtId="211" fontId="40" fillId="0" borderId="1" xfId="0" applyNumberFormat="1" applyFont="1" applyFill="1" applyBorder="1" applyAlignment="1">
      <alignment horizontal="center" vertical="center"/>
    </xf>
    <xf numFmtId="211" fontId="5" fillId="0" borderId="0" xfId="482" applyNumberFormat="1" applyFont="1" applyFill="1" applyBorder="1" applyAlignment="1">
      <alignment horizontal="center" vertical="center"/>
    </xf>
    <xf numFmtId="203" fontId="8" fillId="0" borderId="1" xfId="568" applyFont="1" applyFill="1" applyBorder="1" applyAlignment="1">
      <alignment horizontal="center" vertical="center"/>
    </xf>
    <xf numFmtId="214" fontId="8" fillId="0" borderId="0" xfId="568" applyNumberFormat="1" applyFont="1" applyFill="1" applyBorder="1" applyAlignment="1">
      <alignment horizontal="center" vertical="center"/>
    </xf>
    <xf numFmtId="203" fontId="5" fillId="0" borderId="0" xfId="568" applyFont="1" applyFill="1" applyBorder="1" applyAlignment="1">
      <alignment horizontal="left" vertical="center"/>
    </xf>
    <xf numFmtId="216" fontId="5" fillId="0" borderId="0" xfId="535" applyNumberFormat="1" applyFont="1" applyFill="1" applyBorder="1" applyAlignment="1" applyProtection="1">
      <alignment horizontal="center" vertical="center"/>
    </xf>
    <xf numFmtId="0" fontId="40" fillId="0" borderId="5" xfId="0" applyFont="1" applyFill="1" applyBorder="1" applyAlignment="1">
      <alignment horizontal="center" vertical="center"/>
    </xf>
    <xf numFmtId="216" fontId="8" fillId="0" borderId="1" xfId="535" applyNumberFormat="1" applyFont="1" applyFill="1" applyBorder="1" applyAlignment="1" applyProtection="1">
      <alignment horizontal="center" vertical="center"/>
    </xf>
    <xf numFmtId="0" fontId="60" fillId="0" borderId="0" xfId="0" applyFont="1" applyFill="1" applyAlignment="1">
      <alignment horizontal="center" vertical="center"/>
    </xf>
    <xf numFmtId="0" fontId="60" fillId="0" borderId="0" xfId="0" applyFont="1" applyFill="1" applyAlignment="1">
      <alignment horizontal="left" vertical="center"/>
    </xf>
    <xf numFmtId="0" fontId="39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211" fontId="8" fillId="0" borderId="0" xfId="0" applyNumberFormat="1" applyFont="1" applyFill="1" applyBorder="1" applyAlignment="1">
      <alignment horizontal="center" vertical="center"/>
    </xf>
    <xf numFmtId="203" fontId="39" fillId="0" borderId="0" xfId="482" applyFont="1" applyFill="1" applyBorder="1" applyAlignment="1">
      <alignment horizontal="left"/>
    </xf>
    <xf numFmtId="49" fontId="5" fillId="0" borderId="0" xfId="482" applyNumberFormat="1" applyFont="1" applyFill="1" applyBorder="1" applyAlignment="1">
      <alignment horizontal="center"/>
    </xf>
    <xf numFmtId="221" fontId="40" fillId="0" borderId="1" xfId="482" applyNumberFormat="1" applyFont="1" applyFill="1" applyBorder="1" applyAlignment="1">
      <alignment horizontal="center" vertical="center"/>
    </xf>
    <xf numFmtId="49" fontId="8" fillId="0" borderId="1" xfId="482" applyNumberFormat="1" applyFont="1" applyFill="1" applyBorder="1" applyAlignment="1">
      <alignment horizontal="left" vertical="center"/>
    </xf>
    <xf numFmtId="49" fontId="8" fillId="0" borderId="1" xfId="482" applyNumberFormat="1" applyFont="1" applyFill="1" applyBorder="1" applyAlignment="1">
      <alignment horizontal="center" vertical="center"/>
    </xf>
    <xf numFmtId="213" fontId="8" fillId="0" borderId="1" xfId="0" applyNumberFormat="1" applyFont="1" applyFill="1" applyBorder="1" applyAlignment="1">
      <alignment horizontal="center" vertical="center"/>
    </xf>
    <xf numFmtId="203" fontId="5" fillId="0" borderId="0" xfId="568" applyFont="1" applyFill="1" applyBorder="1" applyAlignment="1">
      <alignment horizontal="left" vertical="center" wrapText="1"/>
    </xf>
    <xf numFmtId="49" fontId="5" fillId="0" borderId="0" xfId="568" applyNumberFormat="1" applyFont="1" applyFill="1" applyBorder="1" applyAlignment="1">
      <alignment horizontal="center" vertical="center" wrapText="1"/>
    </xf>
    <xf numFmtId="211" fontId="5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203" fontId="40" fillId="0" borderId="1" xfId="0" applyNumberFormat="1" applyFont="1" applyFill="1" applyBorder="1" applyAlignment="1">
      <alignment horizontal="center" vertical="center"/>
    </xf>
    <xf numFmtId="212" fontId="40" fillId="0" borderId="1" xfId="0" applyNumberFormat="1" applyFont="1" applyFill="1" applyBorder="1" applyAlignment="1">
      <alignment horizontal="center" vertical="center"/>
    </xf>
    <xf numFmtId="49" fontId="40" fillId="0" borderId="1" xfId="0" applyNumberFormat="1" applyFont="1" applyFill="1" applyBorder="1" applyAlignment="1">
      <alignment horizontal="center"/>
    </xf>
    <xf numFmtId="203" fontId="40" fillId="0" borderId="1" xfId="0" applyNumberFormat="1" applyFont="1" applyFill="1" applyBorder="1" applyAlignment="1">
      <alignment horizontal="center"/>
    </xf>
    <xf numFmtId="49" fontId="8" fillId="0" borderId="0" xfId="482" applyNumberFormat="1" applyFont="1" applyFill="1" applyBorder="1" applyAlignment="1">
      <alignment horizontal="center" vertical="center"/>
    </xf>
    <xf numFmtId="219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/>
    </xf>
    <xf numFmtId="0" fontId="40" fillId="0" borderId="0" xfId="0" applyFont="1" applyFill="1" applyAlignment="1">
      <alignment horizontal="left"/>
    </xf>
    <xf numFmtId="0" fontId="39" fillId="0" borderId="0" xfId="0" applyFont="1" applyFill="1" applyAlignment="1">
      <alignment horizontal="left"/>
    </xf>
    <xf numFmtId="0" fontId="61" fillId="0" borderId="0" xfId="0" applyFont="1" applyFill="1" applyBorder="1" applyAlignment="1">
      <alignment horizontal="left"/>
    </xf>
    <xf numFmtId="49" fontId="62" fillId="0" borderId="0" xfId="0" applyNumberFormat="1" applyFont="1" applyFill="1" applyAlignment="1">
      <alignment horizontal="center" vertical="center"/>
    </xf>
    <xf numFmtId="49" fontId="39" fillId="0" borderId="0" xfId="0" applyNumberFormat="1" applyFont="1" applyFill="1" applyAlignment="1">
      <alignment horizontal="center" vertical="center"/>
    </xf>
    <xf numFmtId="0" fontId="63" fillId="0" borderId="0" xfId="0" applyFont="1" applyFill="1" applyBorder="1" applyAlignment="1">
      <alignment horizontal="left"/>
    </xf>
    <xf numFmtId="0" fontId="22" fillId="0" borderId="0" xfId="0" applyFont="1" applyFill="1" applyAlignment="1"/>
    <xf numFmtId="0" fontId="64" fillId="0" borderId="0" xfId="0" applyFont="1" applyFill="1" applyAlignment="1"/>
    <xf numFmtId="0" fontId="3" fillId="0" borderId="0" xfId="0" applyFont="1" applyFill="1" applyAlignment="1">
      <alignment horizontal="left"/>
    </xf>
    <xf numFmtId="0" fontId="3" fillId="0" borderId="0" xfId="0" applyFont="1" applyFill="1" applyAlignment="1"/>
    <xf numFmtId="49" fontId="65" fillId="0" borderId="0" xfId="0" applyNumberFormat="1" applyFont="1" applyFill="1" applyBorder="1" applyAlignment="1">
      <alignment horizontal="center" vertical="center"/>
    </xf>
    <xf numFmtId="49" fontId="11" fillId="0" borderId="8" xfId="0" applyNumberFormat="1" applyFont="1" applyFill="1" applyBorder="1" applyAlignment="1">
      <alignment horizontal="left"/>
    </xf>
    <xf numFmtId="49" fontId="11" fillId="0" borderId="1" xfId="0" applyNumberFormat="1" applyFont="1" applyFill="1" applyBorder="1" applyAlignment="1">
      <alignment horizontal="left"/>
    </xf>
    <xf numFmtId="49" fontId="49" fillId="0" borderId="1" xfId="0" applyNumberFormat="1" applyFont="1" applyFill="1" applyBorder="1" applyAlignment="1">
      <alignment horizontal="center"/>
    </xf>
    <xf numFmtId="0" fontId="49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212" fontId="11" fillId="0" borderId="1" xfId="0" applyNumberFormat="1" applyFont="1" applyFill="1" applyBorder="1" applyAlignment="1">
      <alignment horizontal="center"/>
    </xf>
    <xf numFmtId="212" fontId="66" fillId="0" borderId="1" xfId="0" applyNumberFormat="1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18" fillId="0" borderId="6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center"/>
    </xf>
    <xf numFmtId="211" fontId="67" fillId="0" borderId="1" xfId="0" applyNumberFormat="1" applyFont="1" applyFill="1" applyBorder="1" applyAlignment="1">
      <alignment horizontal="center"/>
    </xf>
    <xf numFmtId="0" fontId="18" fillId="0" borderId="1" xfId="0" applyFont="1" applyFill="1" applyBorder="1" applyAlignment="1"/>
    <xf numFmtId="213" fontId="18" fillId="0" borderId="1" xfId="0" applyNumberFormat="1" applyFont="1" applyFill="1" applyBorder="1" applyAlignment="1">
      <alignment horizontal="center"/>
    </xf>
    <xf numFmtId="202" fontId="68" fillId="0" borderId="1" xfId="487" applyFont="1" applyFill="1" applyBorder="1" applyAlignment="1">
      <alignment horizontal="center"/>
    </xf>
    <xf numFmtId="211" fontId="69" fillId="0" borderId="1" xfId="0" applyNumberFormat="1" applyFont="1" applyFill="1" applyBorder="1" applyAlignment="1">
      <alignment horizontal="center"/>
    </xf>
    <xf numFmtId="49" fontId="18" fillId="0" borderId="13" xfId="0" applyNumberFormat="1" applyFont="1" applyFill="1" applyBorder="1" applyAlignment="1">
      <alignment horizontal="center"/>
    </xf>
    <xf numFmtId="202" fontId="18" fillId="0" borderId="1" xfId="487" applyFont="1" applyFill="1" applyBorder="1" applyAlignment="1">
      <alignment horizontal="left"/>
    </xf>
    <xf numFmtId="0" fontId="68" fillId="0" borderId="1" xfId="0" applyFont="1" applyFill="1" applyBorder="1" applyAlignment="1">
      <alignment horizontal="center"/>
    </xf>
    <xf numFmtId="211" fontId="67" fillId="0" borderId="13" xfId="0" applyNumberFormat="1" applyFont="1" applyFill="1" applyBorder="1" applyAlignment="1">
      <alignment horizontal="center"/>
    </xf>
    <xf numFmtId="227" fontId="18" fillId="0" borderId="1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46" fillId="0" borderId="1" xfId="0" applyFont="1" applyFill="1" applyBorder="1" applyAlignment="1">
      <alignment horizontal="center" vertical="center"/>
    </xf>
    <xf numFmtId="211" fontId="67" fillId="0" borderId="0" xfId="0" applyNumberFormat="1" applyFont="1" applyFill="1" applyBorder="1" applyAlignment="1">
      <alignment horizontal="center"/>
    </xf>
    <xf numFmtId="228" fontId="18" fillId="0" borderId="1" xfId="487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horizontal="left"/>
    </xf>
    <xf numFmtId="49" fontId="18" fillId="0" borderId="0" xfId="0" applyNumberFormat="1" applyFont="1" applyFill="1" applyBorder="1" applyAlignment="1">
      <alignment horizontal="center"/>
    </xf>
    <xf numFmtId="202" fontId="11" fillId="0" borderId="0" xfId="531" applyFont="1" applyFill="1" applyBorder="1" applyAlignment="1">
      <alignment horizontal="center"/>
    </xf>
    <xf numFmtId="0" fontId="46" fillId="0" borderId="1" xfId="0" applyFont="1" applyFill="1" applyBorder="1" applyAlignment="1">
      <alignment horizontal="center"/>
    </xf>
    <xf numFmtId="221" fontId="67" fillId="0" borderId="1" xfId="0" applyNumberFormat="1" applyFont="1" applyFill="1" applyBorder="1" applyAlignment="1">
      <alignment horizontal="center"/>
    </xf>
    <xf numFmtId="0" fontId="3" fillId="0" borderId="13" xfId="0" applyFont="1" applyFill="1" applyBorder="1" applyAlignment="1"/>
    <xf numFmtId="49" fontId="11" fillId="0" borderId="4" xfId="0" applyNumberFormat="1" applyFont="1" applyFill="1" applyBorder="1" applyAlignment="1">
      <alignment horizontal="left"/>
    </xf>
    <xf numFmtId="49" fontId="49" fillId="0" borderId="4" xfId="0" applyNumberFormat="1" applyFont="1" applyFill="1" applyBorder="1" applyAlignment="1">
      <alignment horizontal="center"/>
    </xf>
    <xf numFmtId="0" fontId="49" fillId="0" borderId="4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212" fontId="11" fillId="0" borderId="4" xfId="0" applyNumberFormat="1" applyFont="1" applyFill="1" applyBorder="1" applyAlignment="1">
      <alignment horizontal="center"/>
    </xf>
    <xf numFmtId="202" fontId="18" fillId="0" borderId="1" xfId="480" applyFont="1" applyFill="1" applyBorder="1" applyAlignment="1">
      <alignment horizontal="left"/>
    </xf>
    <xf numFmtId="202" fontId="18" fillId="0" borderId="1" xfId="480" applyFont="1" applyFill="1" applyBorder="1" applyAlignment="1">
      <alignment horizontal="center"/>
    </xf>
    <xf numFmtId="202" fontId="46" fillId="0" borderId="1" xfId="480" applyFont="1" applyFill="1" applyBorder="1" applyAlignment="1">
      <alignment horizontal="center"/>
    </xf>
    <xf numFmtId="212" fontId="66" fillId="0" borderId="4" xfId="0" applyNumberFormat="1" applyFont="1" applyFill="1" applyBorder="1" applyAlignment="1">
      <alignment horizontal="center"/>
    </xf>
    <xf numFmtId="49" fontId="18" fillId="0" borderId="13" xfId="0" applyNumberFormat="1" applyFont="1" applyFill="1" applyBorder="1" applyAlignment="1">
      <alignment horizontal="left"/>
    </xf>
    <xf numFmtId="0" fontId="11" fillId="0" borderId="13" xfId="0" applyFont="1" applyFill="1" applyBorder="1" applyAlignment="1">
      <alignment horizontal="center"/>
    </xf>
    <xf numFmtId="49" fontId="70" fillId="0" borderId="8" xfId="0" applyNumberFormat="1" applyFont="1" applyFill="1" applyBorder="1" applyAlignment="1">
      <alignment horizontal="left"/>
    </xf>
    <xf numFmtId="0" fontId="71" fillId="8" borderId="1" xfId="0" applyFont="1" applyFill="1" applyBorder="1" applyAlignment="1">
      <alignment horizontal="left"/>
    </xf>
    <xf numFmtId="227" fontId="71" fillId="8" borderId="1" xfId="0" applyNumberFormat="1" applyFont="1" applyFill="1" applyBorder="1" applyAlignment="1">
      <alignment horizontal="center"/>
    </xf>
    <xf numFmtId="0" fontId="71" fillId="8" borderId="1" xfId="0" applyFont="1" applyFill="1" applyBorder="1" applyAlignment="1">
      <alignment horizontal="center"/>
    </xf>
    <xf numFmtId="213" fontId="71" fillId="8" borderId="1" xfId="0" applyNumberFormat="1" applyFont="1" applyFill="1" applyBorder="1" applyAlignment="1">
      <alignment horizontal="center"/>
    </xf>
    <xf numFmtId="0" fontId="72" fillId="8" borderId="1" xfId="0" applyFont="1" applyFill="1" applyBorder="1" applyAlignment="1">
      <alignment horizontal="center"/>
    </xf>
    <xf numFmtId="211" fontId="67" fillId="0" borderId="0" xfId="0" applyNumberFormat="1" applyFont="1" applyFill="1" applyBorder="1" applyAlignment="1">
      <alignment horizontal="left"/>
    </xf>
    <xf numFmtId="0" fontId="37" fillId="0" borderId="1" xfId="0" applyFont="1" applyFill="1" applyBorder="1" applyAlignment="1">
      <alignment horizontal="center"/>
    </xf>
    <xf numFmtId="0" fontId="3" fillId="0" borderId="0" xfId="0" applyFont="1" applyFill="1" applyBorder="1" applyAlignment="1"/>
    <xf numFmtId="22" fontId="67" fillId="0" borderId="1" xfId="0" applyNumberFormat="1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211" fontId="3" fillId="0" borderId="0" xfId="0" applyNumberFormat="1" applyFont="1" applyFill="1" applyBorder="1" applyAlignment="1"/>
    <xf numFmtId="0" fontId="37" fillId="0" borderId="13" xfId="0" applyFont="1" applyFill="1" applyBorder="1" applyAlignment="1">
      <alignment horizontal="center"/>
    </xf>
    <xf numFmtId="22" fontId="67" fillId="0" borderId="0" xfId="0" applyNumberFormat="1" applyFont="1" applyFill="1" applyBorder="1" applyAlignment="1">
      <alignment horizontal="center"/>
    </xf>
    <xf numFmtId="212" fontId="37" fillId="0" borderId="0" xfId="0" applyNumberFormat="1" applyFont="1" applyFill="1" applyBorder="1" applyAlignment="1">
      <alignment horizontal="center"/>
    </xf>
    <xf numFmtId="0" fontId="37" fillId="0" borderId="5" xfId="0" applyFont="1" applyFill="1" applyBorder="1" applyAlignment="1">
      <alignment horizontal="center"/>
    </xf>
    <xf numFmtId="0" fontId="3" fillId="0" borderId="14" xfId="0" applyFont="1" applyFill="1" applyBorder="1" applyAlignment="1"/>
    <xf numFmtId="22" fontId="67" fillId="0" borderId="5" xfId="0" applyNumberFormat="1" applyFont="1" applyFill="1" applyBorder="1" applyAlignment="1">
      <alignment horizontal="center"/>
    </xf>
    <xf numFmtId="22" fontId="67" fillId="0" borderId="15" xfId="0" applyNumberFormat="1" applyFont="1" applyFill="1" applyBorder="1" applyAlignment="1">
      <alignment horizontal="center"/>
    </xf>
    <xf numFmtId="0" fontId="37" fillId="0" borderId="4" xfId="0" applyFont="1" applyFill="1" applyBorder="1" applyAlignment="1">
      <alignment horizontal="center"/>
    </xf>
    <xf numFmtId="0" fontId="37" fillId="0" borderId="0" xfId="0" applyFont="1" applyFill="1" applyBorder="1" applyAlignment="1"/>
    <xf numFmtId="213" fontId="18" fillId="0" borderId="1" xfId="0" applyNumberFormat="1" applyFont="1" applyFill="1" applyBorder="1" applyAlignment="1">
      <alignment horizontal="center" vertical="center"/>
    </xf>
    <xf numFmtId="211" fontId="67" fillId="0" borderId="1" xfId="0" applyNumberFormat="1" applyFont="1" applyFill="1" applyBorder="1" applyAlignment="1">
      <alignment horizontal="center" vertical="center"/>
    </xf>
    <xf numFmtId="49" fontId="37" fillId="0" borderId="8" xfId="0" applyNumberFormat="1" applyFont="1" applyFill="1" applyBorder="1" applyAlignment="1">
      <alignment horizontal="center"/>
    </xf>
    <xf numFmtId="212" fontId="37" fillId="0" borderId="8" xfId="0" applyNumberFormat="1" applyFont="1" applyFill="1" applyBorder="1" applyAlignment="1">
      <alignment horizontal="center"/>
    </xf>
    <xf numFmtId="212" fontId="66" fillId="0" borderId="8" xfId="0" applyNumberFormat="1" applyFont="1" applyFill="1" applyBorder="1" applyAlignment="1">
      <alignment horizontal="center"/>
    </xf>
    <xf numFmtId="0" fontId="37" fillId="0" borderId="8" xfId="0" applyFont="1" applyFill="1" applyBorder="1" applyAlignment="1"/>
    <xf numFmtId="202" fontId="18" fillId="0" borderId="1" xfId="0" applyNumberFormat="1" applyFont="1" applyFill="1" applyBorder="1" applyAlignment="1">
      <alignment horizontal="center"/>
    </xf>
    <xf numFmtId="211" fontId="67" fillId="0" borderId="2" xfId="0" applyNumberFormat="1" applyFont="1" applyFill="1" applyBorder="1" applyAlignment="1">
      <alignment horizontal="center"/>
    </xf>
    <xf numFmtId="211" fontId="67" fillId="0" borderId="13" xfId="0" applyNumberFormat="1" applyFont="1" applyFill="1" applyBorder="1" applyAlignment="1">
      <alignment horizontal="left"/>
    </xf>
    <xf numFmtId="49" fontId="37" fillId="0" borderId="4" xfId="0" applyNumberFormat="1" applyFont="1" applyFill="1" applyBorder="1" applyAlignment="1">
      <alignment horizontal="center"/>
    </xf>
    <xf numFmtId="49" fontId="18" fillId="0" borderId="1" xfId="0" applyNumberFormat="1" applyFont="1" applyFill="1" applyBorder="1" applyAlignment="1">
      <alignment horizontal="left"/>
    </xf>
    <xf numFmtId="49" fontId="18" fillId="0" borderId="1" xfId="0" applyNumberFormat="1" applyFont="1" applyFill="1" applyBorder="1" applyAlignment="1">
      <alignment horizontal="center"/>
    </xf>
    <xf numFmtId="211" fontId="73" fillId="0" borderId="13" xfId="0" applyNumberFormat="1" applyFont="1" applyFill="1" applyBorder="1" applyAlignment="1">
      <alignment horizontal="left"/>
    </xf>
    <xf numFmtId="49" fontId="18" fillId="0" borderId="2" xfId="0" applyNumberFormat="1" applyFont="1" applyFill="1" applyBorder="1" applyAlignment="1">
      <alignment horizontal="left"/>
    </xf>
    <xf numFmtId="229" fontId="18" fillId="0" borderId="2" xfId="0" applyNumberFormat="1" applyFont="1" applyFill="1" applyBorder="1" applyAlignment="1">
      <alignment horizontal="center"/>
    </xf>
    <xf numFmtId="202" fontId="18" fillId="0" borderId="1" xfId="486" applyFont="1" applyFill="1" applyBorder="1" applyAlignment="1">
      <alignment horizontal="center"/>
    </xf>
    <xf numFmtId="222" fontId="18" fillId="0" borderId="2" xfId="0" applyNumberFormat="1" applyFont="1" applyFill="1" applyBorder="1" applyAlignment="1">
      <alignment horizontal="center"/>
    </xf>
    <xf numFmtId="49" fontId="18" fillId="0" borderId="5" xfId="0" applyNumberFormat="1" applyFont="1" applyFill="1" applyBorder="1" applyAlignment="1">
      <alignment horizontal="center"/>
    </xf>
    <xf numFmtId="49" fontId="18" fillId="0" borderId="6" xfId="0" applyNumberFormat="1" applyFont="1" applyFill="1" applyBorder="1" applyAlignment="1">
      <alignment horizontal="center"/>
    </xf>
    <xf numFmtId="49" fontId="18" fillId="0" borderId="7" xfId="0" applyNumberFormat="1" applyFont="1" applyFill="1" applyBorder="1" applyAlignment="1">
      <alignment horizontal="center"/>
    </xf>
    <xf numFmtId="230" fontId="18" fillId="0" borderId="13" xfId="0" applyNumberFormat="1" applyFont="1" applyFill="1" applyBorder="1" applyAlignment="1">
      <alignment horizontal="center"/>
    </xf>
    <xf numFmtId="222" fontId="18" fillId="0" borderId="13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213" fontId="18" fillId="0" borderId="0" xfId="0" applyNumberFormat="1" applyFont="1" applyFill="1" applyBorder="1" applyAlignment="1">
      <alignment horizontal="center"/>
    </xf>
    <xf numFmtId="228" fontId="18" fillId="0" borderId="0" xfId="0" applyNumberFormat="1" applyFont="1" applyFill="1" applyBorder="1" applyAlignment="1">
      <alignment horizontal="center"/>
    </xf>
    <xf numFmtId="0" fontId="46" fillId="0" borderId="0" xfId="0" applyFont="1" applyFill="1" applyBorder="1" applyAlignment="1">
      <alignment horizontal="center"/>
    </xf>
    <xf numFmtId="0" fontId="64" fillId="0" borderId="0" xfId="0" applyFont="1" applyFill="1" applyBorder="1" applyAlignment="1">
      <alignment horizontal="left"/>
    </xf>
    <xf numFmtId="0" fontId="64" fillId="0" borderId="0" xfId="0" applyFont="1" applyFill="1" applyBorder="1" applyAlignment="1"/>
    <xf numFmtId="0" fontId="64" fillId="0" borderId="0" xfId="0" applyFont="1" applyFill="1" applyAlignment="1">
      <alignment horizontal="left"/>
    </xf>
    <xf numFmtId="22" fontId="67" fillId="0" borderId="1" xfId="0" applyNumberFormat="1" applyFont="1" applyFill="1" applyBorder="1" applyAlignment="1">
      <alignment horizontal="center" vertical="center"/>
    </xf>
    <xf numFmtId="22" fontId="67" fillId="0" borderId="13" xfId="0" applyNumberFormat="1" applyFont="1" applyFill="1" applyBorder="1" applyAlignment="1">
      <alignment horizontal="center"/>
    </xf>
    <xf numFmtId="205" fontId="73" fillId="3" borderId="0" xfId="502" applyFont="1" applyFill="1" applyAlignment="1">
      <alignment vertical="center"/>
    </xf>
    <xf numFmtId="205" fontId="22" fillId="3" borderId="0" xfId="502" applyFont="1" applyFill="1" applyAlignment="1">
      <alignment vertical="center"/>
    </xf>
    <xf numFmtId="205" fontId="74" fillId="3" borderId="0" xfId="502" applyFont="1" applyFill="1" applyAlignment="1">
      <alignment vertical="center"/>
    </xf>
    <xf numFmtId="205" fontId="3" fillId="4" borderId="0" xfId="502" applyFont="1" applyFill="1" applyAlignment="1">
      <alignment vertical="center"/>
    </xf>
    <xf numFmtId="205" fontId="74" fillId="4" borderId="0" xfId="502" applyFont="1" applyFill="1" applyAlignment="1">
      <alignment vertical="center"/>
    </xf>
    <xf numFmtId="205" fontId="3" fillId="3" borderId="0" xfId="502" applyFont="1" applyFill="1" applyAlignment="1">
      <alignment vertical="center"/>
    </xf>
    <xf numFmtId="205" fontId="3" fillId="0" borderId="0" xfId="502" applyFont="1" applyAlignment="1">
      <alignment vertical="center"/>
    </xf>
    <xf numFmtId="205" fontId="3" fillId="3" borderId="0" xfId="502" applyFont="1" applyFill="1" applyAlignment="1">
      <alignment horizontal="center" vertical="center"/>
    </xf>
    <xf numFmtId="205" fontId="48" fillId="3" borderId="0" xfId="502" applyFont="1" applyFill="1" applyAlignment="1">
      <alignment horizontal="center" vertical="center"/>
    </xf>
    <xf numFmtId="205" fontId="48" fillId="3" borderId="0" xfId="502" applyFont="1" applyFill="1" applyAlignment="1">
      <alignment vertical="center"/>
    </xf>
    <xf numFmtId="49" fontId="75" fillId="3" borderId="0" xfId="502" applyNumberFormat="1" applyFont="1" applyFill="1" applyAlignment="1">
      <alignment vertical="center"/>
    </xf>
    <xf numFmtId="49" fontId="76" fillId="3" borderId="0" xfId="502" applyNumberFormat="1" applyFont="1" applyFill="1" applyAlignment="1">
      <alignment vertical="center"/>
    </xf>
    <xf numFmtId="49" fontId="76" fillId="3" borderId="0" xfId="502" applyNumberFormat="1" applyFont="1" applyFill="1" applyAlignment="1">
      <alignment horizontal="center" vertical="center"/>
    </xf>
    <xf numFmtId="49" fontId="77" fillId="3" borderId="0" xfId="502" applyNumberFormat="1" applyFont="1" applyFill="1" applyAlignment="1">
      <alignment vertical="center"/>
    </xf>
    <xf numFmtId="49" fontId="78" fillId="3" borderId="0" xfId="502" applyNumberFormat="1" applyFont="1" applyFill="1" applyAlignment="1">
      <alignment vertical="center"/>
    </xf>
    <xf numFmtId="205" fontId="18" fillId="0" borderId="0" xfId="502" applyFont="1" applyFill="1" applyBorder="1" applyAlignment="1">
      <alignment horizontal="left"/>
    </xf>
    <xf numFmtId="213" fontId="12" fillId="3" borderId="0" xfId="502" applyNumberFormat="1" applyFont="1" applyFill="1" applyBorder="1" applyAlignment="1">
      <alignment horizontal="center"/>
    </xf>
    <xf numFmtId="205" fontId="18" fillId="3" borderId="0" xfId="502" applyFont="1" applyFill="1" applyBorder="1" applyAlignment="1">
      <alignment horizontal="center" vertical="center"/>
    </xf>
    <xf numFmtId="205" fontId="11" fillId="3" borderId="0" xfId="502" applyFont="1" applyFill="1" applyBorder="1" applyAlignment="1">
      <alignment horizontal="center" vertical="center"/>
    </xf>
    <xf numFmtId="211" fontId="79" fillId="3" borderId="0" xfId="502" applyNumberFormat="1" applyFont="1" applyFill="1" applyBorder="1" applyAlignment="1">
      <alignment horizontal="center"/>
    </xf>
    <xf numFmtId="211" fontId="67" fillId="3" borderId="0" xfId="502" applyNumberFormat="1" applyFont="1" applyFill="1" applyBorder="1" applyAlignment="1">
      <alignment horizontal="center" vertical="center"/>
    </xf>
    <xf numFmtId="49" fontId="11" fillId="3" borderId="5" xfId="502" applyNumberFormat="1" applyFont="1" applyFill="1" applyBorder="1" applyAlignment="1">
      <alignment horizontal="center" vertical="center"/>
    </xf>
    <xf numFmtId="213" fontId="80" fillId="3" borderId="6" xfId="502" applyNumberFormat="1" applyFont="1" applyFill="1" applyBorder="1" applyAlignment="1">
      <alignment horizontal="center"/>
    </xf>
    <xf numFmtId="49" fontId="11" fillId="3" borderId="6" xfId="502" applyNumberFormat="1" applyFont="1" applyFill="1" applyBorder="1" applyAlignment="1">
      <alignment horizontal="center" vertical="center"/>
    </xf>
    <xf numFmtId="205" fontId="3" fillId="3" borderId="6" xfId="502" applyFont="1" applyFill="1" applyBorder="1" applyAlignment="1">
      <alignment horizontal="center" vertical="center"/>
    </xf>
    <xf numFmtId="205" fontId="11" fillId="3" borderId="1" xfId="502" applyFont="1" applyFill="1" applyBorder="1" applyAlignment="1">
      <alignment horizontal="center" vertical="center"/>
    </xf>
    <xf numFmtId="49" fontId="11" fillId="4" borderId="1" xfId="502" applyNumberFormat="1" applyFont="1" applyFill="1" applyBorder="1" applyAlignment="1">
      <alignment horizontal="center" vertical="center"/>
    </xf>
    <xf numFmtId="212" fontId="13" fillId="3" borderId="1" xfId="502" applyNumberFormat="1" applyFont="1" applyFill="1" applyBorder="1" applyAlignment="1">
      <alignment horizontal="center" vertical="center"/>
    </xf>
    <xf numFmtId="212" fontId="66" fillId="3" borderId="5" xfId="502" applyNumberFormat="1" applyFont="1" applyFill="1" applyBorder="1" applyAlignment="1">
      <alignment horizontal="center" vertical="center"/>
    </xf>
    <xf numFmtId="205" fontId="18" fillId="0" borderId="5" xfId="502" applyFont="1" applyFill="1" applyBorder="1" applyAlignment="1">
      <alignment horizontal="left"/>
    </xf>
    <xf numFmtId="227" fontId="12" fillId="3" borderId="6" xfId="502" applyNumberFormat="1" applyFont="1" applyFill="1" applyBorder="1" applyAlignment="1">
      <alignment horizontal="center"/>
    </xf>
    <xf numFmtId="213" fontId="12" fillId="3" borderId="6" xfId="502" applyNumberFormat="1" applyFont="1" applyFill="1" applyBorder="1" applyAlignment="1">
      <alignment horizontal="center"/>
    </xf>
    <xf numFmtId="205" fontId="18" fillId="3" borderId="6" xfId="502" applyFont="1" applyFill="1" applyBorder="1" applyAlignment="1">
      <alignment horizontal="center" vertical="center"/>
    </xf>
    <xf numFmtId="213" fontId="12" fillId="3" borderId="1" xfId="502" applyNumberFormat="1" applyFont="1" applyFill="1" applyBorder="1" applyAlignment="1">
      <alignment horizontal="center"/>
    </xf>
    <xf numFmtId="211" fontId="79" fillId="3" borderId="1" xfId="502" applyNumberFormat="1" applyFont="1" applyFill="1" applyBorder="1" applyAlignment="1">
      <alignment horizontal="center"/>
    </xf>
    <xf numFmtId="211" fontId="67" fillId="3" borderId="5" xfId="502" applyNumberFormat="1" applyFont="1" applyFill="1" applyBorder="1" applyAlignment="1">
      <alignment horizontal="center" vertical="center"/>
    </xf>
    <xf numFmtId="205" fontId="8" fillId="0" borderId="5" xfId="502" applyFont="1" applyFill="1" applyBorder="1" applyAlignment="1">
      <alignment horizontal="left"/>
    </xf>
    <xf numFmtId="227" fontId="14" fillId="3" borderId="6" xfId="502" applyNumberFormat="1" applyFont="1" applyFill="1" applyBorder="1" applyAlignment="1">
      <alignment horizontal="center"/>
    </xf>
    <xf numFmtId="213" fontId="14" fillId="3" borderId="6" xfId="502" applyNumberFormat="1" applyFont="1" applyFill="1" applyBorder="1" applyAlignment="1">
      <alignment horizontal="center"/>
    </xf>
    <xf numFmtId="205" fontId="8" fillId="3" borderId="6" xfId="502" applyFont="1" applyFill="1" applyBorder="1" applyAlignment="1">
      <alignment horizontal="center" vertical="center"/>
    </xf>
    <xf numFmtId="205" fontId="15" fillId="3" borderId="1" xfId="502" applyFont="1" applyFill="1" applyBorder="1" applyAlignment="1">
      <alignment horizontal="center" vertical="center"/>
    </xf>
    <xf numFmtId="213" fontId="14" fillId="3" borderId="1" xfId="502" applyNumberFormat="1" applyFont="1" applyFill="1" applyBorder="1" applyAlignment="1">
      <alignment horizontal="center"/>
    </xf>
    <xf numFmtId="211" fontId="16" fillId="3" borderId="1" xfId="502" applyNumberFormat="1" applyFont="1" applyFill="1" applyBorder="1" applyAlignment="1">
      <alignment horizontal="center"/>
    </xf>
    <xf numFmtId="211" fontId="17" fillId="3" borderId="5" xfId="502" applyNumberFormat="1" applyFont="1" applyFill="1" applyBorder="1" applyAlignment="1">
      <alignment horizontal="center" vertical="center"/>
    </xf>
    <xf numFmtId="205" fontId="71" fillId="0" borderId="5" xfId="502" applyFont="1" applyFill="1" applyBorder="1" applyAlignment="1">
      <alignment horizontal="left"/>
    </xf>
    <xf numFmtId="227" fontId="81" fillId="3" borderId="6" xfId="502" applyNumberFormat="1" applyFont="1" applyFill="1" applyBorder="1" applyAlignment="1">
      <alignment horizontal="center"/>
    </xf>
    <xf numFmtId="213" fontId="81" fillId="3" borderId="6" xfId="502" applyNumberFormat="1" applyFont="1" applyFill="1" applyBorder="1" applyAlignment="1">
      <alignment horizontal="center"/>
    </xf>
    <xf numFmtId="205" fontId="71" fillId="3" borderId="6" xfId="502" applyFont="1" applyFill="1" applyBorder="1" applyAlignment="1">
      <alignment horizontal="center" vertical="center"/>
    </xf>
    <xf numFmtId="205" fontId="70" fillId="3" borderId="1" xfId="502" applyFont="1" applyFill="1" applyBorder="1" applyAlignment="1">
      <alignment horizontal="center" vertical="center"/>
    </xf>
    <xf numFmtId="213" fontId="81" fillId="3" borderId="1" xfId="502" applyNumberFormat="1" applyFont="1" applyFill="1" applyBorder="1" applyAlignment="1">
      <alignment horizontal="center"/>
    </xf>
    <xf numFmtId="211" fontId="82" fillId="3" borderId="1" xfId="502" applyNumberFormat="1" applyFont="1" applyFill="1" applyBorder="1" applyAlignment="1">
      <alignment horizontal="center"/>
    </xf>
    <xf numFmtId="211" fontId="83" fillId="3" borderId="5" xfId="502" applyNumberFormat="1" applyFont="1" applyFill="1" applyBorder="1" applyAlignment="1">
      <alignment horizontal="center" vertical="center"/>
    </xf>
    <xf numFmtId="227" fontId="12" fillId="3" borderId="0" xfId="502" applyNumberFormat="1" applyFont="1" applyFill="1" applyBorder="1" applyAlignment="1">
      <alignment horizontal="center"/>
    </xf>
    <xf numFmtId="49" fontId="11" fillId="4" borderId="0" xfId="502" applyNumberFormat="1" applyFont="1" applyFill="1" applyAlignment="1">
      <alignment vertical="center"/>
    </xf>
    <xf numFmtId="49" fontId="11" fillId="3" borderId="0" xfId="502" applyNumberFormat="1" applyFont="1" applyFill="1" applyAlignment="1">
      <alignment vertical="center"/>
    </xf>
    <xf numFmtId="49" fontId="11" fillId="3" borderId="0" xfId="502" applyNumberFormat="1" applyFont="1" applyFill="1" applyAlignment="1">
      <alignment horizontal="center" vertical="center"/>
    </xf>
    <xf numFmtId="205" fontId="11" fillId="3" borderId="0" xfId="502" applyFont="1" applyFill="1" applyAlignment="1">
      <alignment horizontal="center" vertical="center"/>
    </xf>
    <xf numFmtId="212" fontId="13" fillId="3" borderId="0" xfId="502" applyNumberFormat="1" applyFont="1" applyFill="1" applyAlignment="1">
      <alignment horizontal="center" vertical="center"/>
    </xf>
    <xf numFmtId="205" fontId="3" fillId="3" borderId="7" xfId="502" applyFont="1" applyFill="1" applyBorder="1" applyAlignment="1">
      <alignment horizontal="center" vertical="center"/>
    </xf>
    <xf numFmtId="212" fontId="66" fillId="3" borderId="1" xfId="502" applyNumberFormat="1" applyFont="1" applyFill="1" applyBorder="1" applyAlignment="1">
      <alignment horizontal="center" vertical="center"/>
    </xf>
    <xf numFmtId="213" fontId="14" fillId="4" borderId="6" xfId="502" applyNumberFormat="1" applyFont="1" applyFill="1" applyBorder="1" applyAlignment="1">
      <alignment horizontal="center"/>
    </xf>
    <xf numFmtId="205" fontId="8" fillId="3" borderId="7" xfId="502" applyFont="1" applyFill="1" applyBorder="1" applyAlignment="1">
      <alignment horizontal="center" vertical="center"/>
    </xf>
    <xf numFmtId="211" fontId="67" fillId="3" borderId="1" xfId="502" applyNumberFormat="1" applyFont="1" applyFill="1" applyBorder="1" applyAlignment="1">
      <alignment horizontal="center" vertical="center"/>
    </xf>
    <xf numFmtId="205" fontId="18" fillId="4" borderId="5" xfId="502" applyFont="1" applyFill="1" applyBorder="1" applyAlignment="1">
      <alignment horizontal="left"/>
    </xf>
    <xf numFmtId="205" fontId="8" fillId="4" borderId="7" xfId="502" applyFont="1" applyFill="1" applyBorder="1" applyAlignment="1">
      <alignment horizontal="center" vertical="center"/>
    </xf>
    <xf numFmtId="213" fontId="14" fillId="4" borderId="1" xfId="502" applyNumberFormat="1" applyFont="1" applyFill="1" applyBorder="1" applyAlignment="1">
      <alignment horizontal="center"/>
    </xf>
    <xf numFmtId="211" fontId="79" fillId="4" borderId="1" xfId="502" applyNumberFormat="1" applyFont="1" applyFill="1" applyBorder="1" applyAlignment="1">
      <alignment horizontal="center"/>
    </xf>
    <xf numFmtId="211" fontId="67" fillId="4" borderId="1" xfId="502" applyNumberFormat="1" applyFont="1" applyFill="1" applyBorder="1" applyAlignment="1">
      <alignment horizontal="center" vertical="center"/>
    </xf>
    <xf numFmtId="205" fontId="71" fillId="4" borderId="5" xfId="502" applyFont="1" applyFill="1" applyBorder="1" applyAlignment="1">
      <alignment horizontal="left"/>
    </xf>
    <xf numFmtId="213" fontId="81" fillId="4" borderId="6" xfId="502" applyNumberFormat="1" applyFont="1" applyFill="1" applyBorder="1" applyAlignment="1">
      <alignment horizontal="center"/>
    </xf>
    <xf numFmtId="205" fontId="71" fillId="4" borderId="7" xfId="502" applyFont="1" applyFill="1" applyBorder="1" applyAlignment="1">
      <alignment horizontal="center" vertical="center"/>
    </xf>
    <xf numFmtId="213" fontId="81" fillId="4" borderId="1" xfId="502" applyNumberFormat="1" applyFont="1" applyFill="1" applyBorder="1" applyAlignment="1">
      <alignment horizontal="center"/>
    </xf>
    <xf numFmtId="211" fontId="82" fillId="4" borderId="1" xfId="502" applyNumberFormat="1" applyFont="1" applyFill="1" applyBorder="1" applyAlignment="1">
      <alignment horizontal="center"/>
    </xf>
    <xf numFmtId="211" fontId="83" fillId="4" borderId="1" xfId="502" applyNumberFormat="1" applyFont="1" applyFill="1" applyBorder="1" applyAlignment="1">
      <alignment horizontal="center" vertical="center"/>
    </xf>
    <xf numFmtId="205" fontId="18" fillId="4" borderId="7" xfId="502" applyFont="1" applyFill="1" applyBorder="1" applyAlignment="1">
      <alignment horizontal="center" vertical="center"/>
    </xf>
    <xf numFmtId="205" fontId="18" fillId="4" borderId="0" xfId="502" applyFont="1" applyFill="1" applyBorder="1" applyAlignment="1">
      <alignment horizontal="left"/>
    </xf>
    <xf numFmtId="213" fontId="12" fillId="4" borderId="0" xfId="502" applyNumberFormat="1" applyFont="1" applyFill="1" applyBorder="1" applyAlignment="1">
      <alignment horizontal="center"/>
    </xf>
    <xf numFmtId="213" fontId="14" fillId="4" borderId="0" xfId="502" applyNumberFormat="1" applyFont="1" applyFill="1" applyBorder="1" applyAlignment="1">
      <alignment horizontal="center"/>
    </xf>
    <xf numFmtId="205" fontId="18" fillId="4" borderId="0" xfId="502" applyFont="1" applyFill="1" applyBorder="1" applyAlignment="1">
      <alignment horizontal="center" vertical="center"/>
    </xf>
    <xf numFmtId="205" fontId="11" fillId="4" borderId="0" xfId="502" applyFont="1" applyFill="1" applyBorder="1" applyAlignment="1">
      <alignment horizontal="center" vertical="center"/>
    </xf>
    <xf numFmtId="211" fontId="79" fillId="4" borderId="0" xfId="502" applyNumberFormat="1" applyFont="1" applyFill="1" applyBorder="1" applyAlignment="1">
      <alignment horizontal="center"/>
    </xf>
    <xf numFmtId="211" fontId="67" fillId="4" borderId="0" xfId="502" applyNumberFormat="1" applyFont="1" applyFill="1" applyBorder="1" applyAlignment="1">
      <alignment horizontal="center" vertical="center"/>
    </xf>
    <xf numFmtId="211" fontId="17" fillId="3" borderId="1" xfId="502" applyNumberFormat="1" applyFont="1" applyFill="1" applyBorder="1" applyAlignment="1">
      <alignment horizontal="center" vertical="center"/>
    </xf>
    <xf numFmtId="205" fontId="84" fillId="0" borderId="0" xfId="502" applyFont="1" applyFill="1" applyBorder="1" applyAlignment="1">
      <alignment horizontal="left"/>
    </xf>
    <xf numFmtId="231" fontId="14" fillId="3" borderId="6" xfId="502" applyNumberFormat="1" applyFont="1" applyFill="1" applyBorder="1" applyAlignment="1">
      <alignment horizontal="center"/>
    </xf>
    <xf numFmtId="205" fontId="8" fillId="0" borderId="0" xfId="502" applyFont="1" applyFill="1" applyBorder="1" applyAlignment="1">
      <alignment horizontal="left"/>
    </xf>
    <xf numFmtId="231" fontId="14" fillId="3" borderId="0" xfId="502" applyNumberFormat="1" applyFont="1" applyFill="1" applyBorder="1" applyAlignment="1">
      <alignment horizontal="center"/>
    </xf>
    <xf numFmtId="205" fontId="8" fillId="3" borderId="0" xfId="502" applyFont="1" applyFill="1" applyBorder="1" applyAlignment="1">
      <alignment horizontal="center" vertical="center"/>
    </xf>
    <xf numFmtId="205" fontId="15" fillId="3" borderId="0" xfId="502" applyFont="1" applyFill="1" applyBorder="1" applyAlignment="1">
      <alignment horizontal="center" vertical="center"/>
    </xf>
    <xf numFmtId="211" fontId="16" fillId="3" borderId="0" xfId="502" applyNumberFormat="1" applyFont="1" applyFill="1" applyBorder="1" applyAlignment="1">
      <alignment horizontal="center"/>
    </xf>
    <xf numFmtId="211" fontId="17" fillId="3" borderId="0" xfId="502" applyNumberFormat="1" applyFont="1" applyFill="1" applyBorder="1" applyAlignment="1">
      <alignment horizontal="center" vertical="center"/>
    </xf>
    <xf numFmtId="205" fontId="18" fillId="3" borderId="0" xfId="502" applyFont="1" applyFill="1" applyBorder="1" applyAlignment="1">
      <alignment horizontal="left" vertical="center"/>
    </xf>
    <xf numFmtId="232" fontId="12" fillId="3" borderId="0" xfId="502" applyNumberFormat="1" applyFont="1" applyFill="1" applyBorder="1" applyAlignment="1">
      <alignment horizontal="center"/>
    </xf>
    <xf numFmtId="212" fontId="85" fillId="3" borderId="1" xfId="502" applyNumberFormat="1" applyFont="1" applyFill="1" applyBorder="1" applyAlignment="1">
      <alignment horizontal="center" vertical="center"/>
    </xf>
    <xf numFmtId="212" fontId="86" fillId="3" borderId="15" xfId="502" applyNumberFormat="1" applyFont="1" applyFill="1" applyBorder="1" applyAlignment="1">
      <alignment horizontal="center" vertical="center"/>
    </xf>
    <xf numFmtId="212" fontId="87" fillId="3" borderId="5" xfId="502" applyNumberFormat="1" applyFont="1" applyFill="1" applyBorder="1" applyAlignment="1">
      <alignment horizontal="center" vertical="center"/>
    </xf>
    <xf numFmtId="205" fontId="71" fillId="3" borderId="7" xfId="502" applyFont="1" applyFill="1" applyBorder="1" applyAlignment="1">
      <alignment horizontal="center" vertical="center"/>
    </xf>
    <xf numFmtId="211" fontId="83" fillId="3" borderId="1" xfId="502" applyNumberFormat="1" applyFont="1" applyFill="1" applyBorder="1" applyAlignment="1">
      <alignment horizontal="center" vertical="center"/>
    </xf>
    <xf numFmtId="213" fontId="14" fillId="3" borderId="0" xfId="502" applyNumberFormat="1" applyFont="1" applyFill="1" applyBorder="1" applyAlignment="1">
      <alignment horizontal="center"/>
    </xf>
    <xf numFmtId="205" fontId="75" fillId="3" borderId="0" xfId="502" applyFont="1" applyFill="1" applyAlignment="1">
      <alignment horizontal="center" vertical="center"/>
    </xf>
    <xf numFmtId="205" fontId="78" fillId="3" borderId="0" xfId="502" applyFont="1" applyFill="1" applyAlignment="1">
      <alignment horizontal="center" vertical="center"/>
    </xf>
    <xf numFmtId="22" fontId="37" fillId="3" borderId="0" xfId="502" applyNumberFormat="1" applyFont="1" applyFill="1" applyAlignment="1">
      <alignment horizontal="center" vertical="center"/>
    </xf>
    <xf numFmtId="224" fontId="67" fillId="3" borderId="0" xfId="502" applyNumberFormat="1" applyFont="1" applyFill="1" applyBorder="1" applyAlignment="1">
      <alignment horizontal="center"/>
    </xf>
    <xf numFmtId="205" fontId="49" fillId="0" borderId="0" xfId="502" applyFont="1" applyBorder="1" applyAlignment="1">
      <alignment horizontal="center" vertical="center" wrapText="1"/>
    </xf>
    <xf numFmtId="212" fontId="35" fillId="3" borderId="5" xfId="502" applyNumberFormat="1" applyFont="1" applyFill="1" applyBorder="1" applyAlignment="1">
      <alignment horizontal="center" vertical="center"/>
    </xf>
    <xf numFmtId="212" fontId="49" fillId="3" borderId="1" xfId="502" applyNumberFormat="1" applyFont="1" applyFill="1" applyBorder="1" applyAlignment="1">
      <alignment horizontal="center" vertical="center"/>
    </xf>
    <xf numFmtId="205" fontId="79" fillId="3" borderId="1" xfId="502" applyFont="1" applyFill="1" applyBorder="1" applyAlignment="1">
      <alignment horizontal="center" vertical="center"/>
    </xf>
    <xf numFmtId="233" fontId="67" fillId="3" borderId="5" xfId="502" applyNumberFormat="1" applyFont="1" applyFill="1" applyBorder="1" applyAlignment="1">
      <alignment horizontal="center" vertical="center"/>
    </xf>
    <xf numFmtId="205" fontId="49" fillId="0" borderId="2" xfId="502" applyFont="1" applyBorder="1" applyAlignment="1">
      <alignment horizontal="center" vertical="center"/>
    </xf>
    <xf numFmtId="205" fontId="67" fillId="3" borderId="1" xfId="502" applyFont="1" applyFill="1" applyBorder="1" applyAlignment="1">
      <alignment horizontal="center" vertical="center"/>
    </xf>
    <xf numFmtId="233" fontId="17" fillId="3" borderId="5" xfId="502" applyNumberFormat="1" applyFont="1" applyFill="1" applyBorder="1" applyAlignment="1">
      <alignment horizontal="center" vertical="center"/>
    </xf>
    <xf numFmtId="205" fontId="49" fillId="0" borderId="3" xfId="502" applyFont="1" applyBorder="1" applyAlignment="1">
      <alignment horizontal="center" vertical="center"/>
    </xf>
    <xf numFmtId="205" fontId="17" fillId="3" borderId="1" xfId="502" applyFont="1" applyFill="1" applyBorder="1" applyAlignment="1">
      <alignment horizontal="center" vertical="center"/>
    </xf>
    <xf numFmtId="233" fontId="83" fillId="3" borderId="5" xfId="502" applyNumberFormat="1" applyFont="1" applyFill="1" applyBorder="1" applyAlignment="1">
      <alignment horizontal="center" vertical="center"/>
    </xf>
    <xf numFmtId="205" fontId="49" fillId="0" borderId="4" xfId="502" applyFont="1" applyBorder="1" applyAlignment="1">
      <alignment horizontal="center" vertical="center"/>
    </xf>
    <xf numFmtId="205" fontId="83" fillId="3" borderId="1" xfId="502" applyFont="1" applyFill="1" applyBorder="1" applyAlignment="1">
      <alignment horizontal="center" vertical="center"/>
    </xf>
    <xf numFmtId="233" fontId="67" fillId="3" borderId="0" xfId="502" applyNumberFormat="1" applyFont="1" applyFill="1" applyBorder="1" applyAlignment="1">
      <alignment horizontal="center" vertical="center"/>
    </xf>
    <xf numFmtId="205" fontId="49" fillId="0" borderId="0" xfId="502" applyFont="1" applyBorder="1" applyAlignment="1">
      <alignment horizontal="center" vertical="center"/>
    </xf>
    <xf numFmtId="205" fontId="67" fillId="3" borderId="0" xfId="502" applyFont="1" applyFill="1" applyBorder="1" applyAlignment="1">
      <alignment horizontal="center" vertical="center"/>
    </xf>
    <xf numFmtId="212" fontId="11" fillId="3" borderId="0" xfId="502" applyNumberFormat="1" applyFont="1" applyFill="1" applyAlignment="1">
      <alignment horizontal="center" vertical="center"/>
    </xf>
    <xf numFmtId="212" fontId="35" fillId="3" borderId="1" xfId="502" applyNumberFormat="1" applyFont="1" applyFill="1" applyBorder="1" applyAlignment="1">
      <alignment horizontal="center" vertical="center"/>
    </xf>
    <xf numFmtId="205" fontId="3" fillId="0" borderId="0" xfId="502" applyFont="1" applyBorder="1" applyAlignment="1">
      <alignment horizontal="center" vertical="center" wrapText="1"/>
    </xf>
    <xf numFmtId="233" fontId="67" fillId="3" borderId="1" xfId="502" applyNumberFormat="1" applyFont="1" applyFill="1" applyBorder="1" applyAlignment="1">
      <alignment horizontal="center" vertical="center"/>
    </xf>
    <xf numFmtId="205" fontId="88" fillId="4" borderId="0" xfId="502" applyFont="1" applyFill="1" applyAlignment="1">
      <alignment vertical="center"/>
    </xf>
    <xf numFmtId="205" fontId="49" fillId="4" borderId="0" xfId="502" applyFont="1" applyFill="1" applyBorder="1" applyAlignment="1">
      <alignment horizontal="center" vertical="center" wrapText="1"/>
    </xf>
    <xf numFmtId="233" fontId="83" fillId="3" borderId="1" xfId="502" applyNumberFormat="1" applyFont="1" applyFill="1" applyBorder="1" applyAlignment="1">
      <alignment horizontal="center" vertical="center"/>
    </xf>
    <xf numFmtId="205" fontId="89" fillId="4" borderId="0" xfId="502" applyFont="1" applyFill="1" applyAlignment="1">
      <alignment vertical="center"/>
    </xf>
    <xf numFmtId="205" fontId="90" fillId="4" borderId="0" xfId="502" applyFont="1" applyFill="1" applyBorder="1" applyAlignment="1">
      <alignment horizontal="center" vertical="center" wrapText="1"/>
    </xf>
    <xf numFmtId="233" fontId="67" fillId="4" borderId="1" xfId="502" applyNumberFormat="1" applyFont="1" applyFill="1" applyBorder="1" applyAlignment="1">
      <alignment horizontal="center" vertical="center"/>
    </xf>
    <xf numFmtId="233" fontId="67" fillId="4" borderId="0" xfId="502" applyNumberFormat="1" applyFont="1" applyFill="1" applyBorder="1" applyAlignment="1">
      <alignment horizontal="center" vertical="center"/>
    </xf>
    <xf numFmtId="234" fontId="67" fillId="3" borderId="0" xfId="502" applyNumberFormat="1" applyFont="1" applyFill="1" applyBorder="1" applyAlignment="1">
      <alignment horizontal="center" vertical="center"/>
    </xf>
    <xf numFmtId="205" fontId="91" fillId="0" borderId="0" xfId="502" applyFont="1" applyAlignment="1">
      <alignment vertical="center"/>
    </xf>
    <xf numFmtId="234" fontId="79" fillId="3" borderId="1" xfId="502" applyNumberFormat="1" applyFont="1" applyFill="1" applyBorder="1" applyAlignment="1">
      <alignment horizontal="center" vertical="center"/>
    </xf>
    <xf numFmtId="211" fontId="17" fillId="0" borderId="1" xfId="502" applyNumberFormat="1" applyFont="1" applyFill="1" applyBorder="1" applyAlignment="1">
      <alignment horizontal="center" vertical="center"/>
    </xf>
    <xf numFmtId="212" fontId="49" fillId="3" borderId="2" xfId="502" applyNumberFormat="1" applyFont="1" applyFill="1" applyBorder="1" applyAlignment="1">
      <alignment horizontal="center" vertical="center"/>
    </xf>
    <xf numFmtId="212" fontId="49" fillId="3" borderId="3" xfId="502" applyNumberFormat="1" applyFont="1" applyFill="1" applyBorder="1" applyAlignment="1">
      <alignment horizontal="center" vertical="center"/>
    </xf>
    <xf numFmtId="212" fontId="49" fillId="3" borderId="4" xfId="502" applyNumberFormat="1" applyFont="1" applyFill="1" applyBorder="1" applyAlignment="1">
      <alignment horizontal="center" vertical="center"/>
    </xf>
    <xf numFmtId="212" fontId="49" fillId="3" borderId="0" xfId="502" applyNumberFormat="1" applyFont="1" applyFill="1" applyBorder="1" applyAlignment="1">
      <alignment horizontal="center" vertical="center" wrapText="1"/>
    </xf>
    <xf numFmtId="212" fontId="66" fillId="3" borderId="15" xfId="502" applyNumberFormat="1" applyFont="1" applyFill="1" applyBorder="1" applyAlignment="1">
      <alignment horizontal="center" vertical="center"/>
    </xf>
    <xf numFmtId="212" fontId="49" fillId="3" borderId="0" xfId="502" applyNumberFormat="1" applyFont="1" applyFill="1" applyBorder="1" applyAlignment="1">
      <alignment horizontal="center" vertical="center"/>
    </xf>
    <xf numFmtId="234" fontId="79" fillId="3" borderId="0" xfId="502" applyNumberFormat="1" applyFont="1" applyFill="1" applyBorder="1" applyAlignment="1">
      <alignment horizontal="center" vertical="center"/>
    </xf>
    <xf numFmtId="211" fontId="57" fillId="3" borderId="15" xfId="502" applyNumberFormat="1" applyFont="1" applyFill="1" applyBorder="1" applyAlignment="1">
      <alignment horizontal="center" vertical="center"/>
    </xf>
    <xf numFmtId="205" fontId="83" fillId="3" borderId="0" xfId="502" applyFont="1" applyFill="1" applyBorder="1" applyAlignment="1">
      <alignment horizontal="center" vertical="center"/>
    </xf>
    <xf numFmtId="211" fontId="57" fillId="3" borderId="14" xfId="502" applyNumberFormat="1" applyFont="1" applyFill="1" applyBorder="1" applyAlignment="1">
      <alignment horizontal="center" vertical="center"/>
    </xf>
    <xf numFmtId="205" fontId="67" fillId="4" borderId="0" xfId="502" applyFont="1" applyFill="1" applyBorder="1" applyAlignment="1">
      <alignment horizontal="center" vertical="center"/>
    </xf>
    <xf numFmtId="205" fontId="83" fillId="4" borderId="0" xfId="502" applyFont="1" applyFill="1" applyBorder="1" applyAlignment="1">
      <alignment horizontal="center" vertical="center"/>
    </xf>
    <xf numFmtId="211" fontId="57" fillId="3" borderId="16" xfId="502" applyNumberFormat="1" applyFont="1" applyFill="1" applyBorder="1" applyAlignment="1">
      <alignment horizontal="center" vertical="center"/>
    </xf>
    <xf numFmtId="211" fontId="57" fillId="3" borderId="0" xfId="502" applyNumberFormat="1" applyFont="1" applyFill="1" applyBorder="1" applyAlignment="1">
      <alignment horizontal="center" vertical="center"/>
    </xf>
    <xf numFmtId="205" fontId="17" fillId="3" borderId="0" xfId="502" applyFont="1" applyFill="1" applyBorder="1" applyAlignment="1">
      <alignment horizontal="center" vertical="center"/>
    </xf>
    <xf numFmtId="205" fontId="49" fillId="3" borderId="0" xfId="502" applyFont="1" applyFill="1" applyBorder="1" applyAlignment="1">
      <alignment horizontal="center"/>
    </xf>
    <xf numFmtId="205" fontId="67" fillId="3" borderId="0" xfId="502" applyFont="1" applyFill="1" applyBorder="1" applyAlignment="1">
      <alignment horizontal="center"/>
    </xf>
    <xf numFmtId="212" fontId="86" fillId="3" borderId="1" xfId="502" applyNumberFormat="1" applyFont="1" applyFill="1" applyBorder="1" applyAlignment="1">
      <alignment horizontal="center" vertical="center"/>
    </xf>
    <xf numFmtId="212" fontId="27" fillId="3" borderId="5" xfId="502" applyNumberFormat="1" applyFont="1" applyFill="1" applyBorder="1" applyAlignment="1">
      <alignment horizontal="center" vertical="center"/>
    </xf>
    <xf numFmtId="235" fontId="17" fillId="3" borderId="1" xfId="502" applyNumberFormat="1" applyFont="1" applyFill="1" applyBorder="1" applyAlignment="1">
      <alignment horizontal="center" vertical="center"/>
    </xf>
    <xf numFmtId="205" fontId="42" fillId="0" borderId="2" xfId="502" applyFont="1" applyBorder="1" applyAlignment="1">
      <alignment horizontal="center" vertical="center" wrapText="1"/>
    </xf>
    <xf numFmtId="205" fontId="17" fillId="4" borderId="1" xfId="502" applyFont="1" applyFill="1" applyBorder="1" applyAlignment="1">
      <alignment horizontal="center" vertical="center"/>
    </xf>
    <xf numFmtId="205" fontId="42" fillId="0" borderId="3" xfId="502" applyFont="1" applyBorder="1" applyAlignment="1">
      <alignment horizontal="center" vertical="center" wrapText="1"/>
    </xf>
    <xf numFmtId="205" fontId="42" fillId="0" borderId="4" xfId="502" applyFont="1" applyBorder="1" applyAlignment="1">
      <alignment horizontal="center" vertical="center" wrapText="1"/>
    </xf>
    <xf numFmtId="235" fontId="17" fillId="3" borderId="0" xfId="502" applyNumberFormat="1" applyFont="1" applyFill="1" applyBorder="1" applyAlignment="1">
      <alignment horizontal="center" vertical="center"/>
    </xf>
    <xf numFmtId="205" fontId="42" fillId="0" borderId="0" xfId="502" applyFont="1" applyBorder="1" applyAlignment="1">
      <alignment horizontal="center" vertical="center" wrapText="1"/>
    </xf>
    <xf numFmtId="205" fontId="17" fillId="4" borderId="0" xfId="502" applyFont="1" applyFill="1" applyBorder="1" applyAlignment="1">
      <alignment horizontal="center" vertical="center"/>
    </xf>
    <xf numFmtId="212" fontId="87" fillId="3" borderId="2" xfId="502" applyNumberFormat="1" applyFont="1" applyFill="1" applyBorder="1" applyAlignment="1">
      <alignment horizontal="center" vertical="center"/>
    </xf>
    <xf numFmtId="205" fontId="79" fillId="3" borderId="1" xfId="502" applyNumberFormat="1" applyFont="1" applyFill="1" applyBorder="1" applyAlignment="1">
      <alignment horizontal="center" vertical="center"/>
    </xf>
    <xf numFmtId="205" fontId="42" fillId="0" borderId="2" xfId="502" applyFont="1" applyBorder="1" applyAlignment="1">
      <alignment horizontal="center" vertical="center"/>
    </xf>
    <xf numFmtId="205" fontId="17" fillId="3" borderId="1" xfId="502" applyNumberFormat="1" applyFont="1" applyFill="1" applyBorder="1" applyAlignment="1">
      <alignment horizontal="center" vertical="center"/>
    </xf>
    <xf numFmtId="205" fontId="74" fillId="2" borderId="0" xfId="502" applyFont="1" applyFill="1" applyAlignment="1">
      <alignment vertical="center"/>
    </xf>
    <xf numFmtId="205" fontId="42" fillId="0" borderId="3" xfId="502" applyFont="1" applyBorder="1" applyAlignment="1">
      <alignment horizontal="center" vertical="center"/>
    </xf>
    <xf numFmtId="205" fontId="83" fillId="3" borderId="1" xfId="502" applyNumberFormat="1" applyFont="1" applyFill="1" applyBorder="1" applyAlignment="1">
      <alignment horizontal="center" vertical="center"/>
    </xf>
    <xf numFmtId="205" fontId="42" fillId="0" borderId="4" xfId="502" applyFont="1" applyBorder="1" applyAlignment="1">
      <alignment horizontal="center" vertical="center"/>
    </xf>
    <xf numFmtId="212" fontId="66" fillId="3" borderId="2" xfId="502" applyNumberFormat="1" applyFont="1" applyFill="1" applyBorder="1" applyAlignment="1">
      <alignment horizontal="center" vertical="center"/>
    </xf>
    <xf numFmtId="211" fontId="17" fillId="0" borderId="5" xfId="502" applyNumberFormat="1" applyFont="1" applyFill="1" applyBorder="1" applyAlignment="1">
      <alignment horizontal="center" vertical="center"/>
    </xf>
    <xf numFmtId="233" fontId="17" fillId="3" borderId="1" xfId="502" applyNumberFormat="1" applyFont="1" applyFill="1" applyBorder="1" applyAlignment="1">
      <alignment horizontal="center" vertical="center"/>
    </xf>
    <xf numFmtId="211" fontId="17" fillId="4" borderId="5" xfId="502" applyNumberFormat="1" applyFont="1" applyFill="1" applyBorder="1" applyAlignment="1">
      <alignment horizontal="center" vertical="center"/>
    </xf>
    <xf numFmtId="211" fontId="83" fillId="4" borderId="5" xfId="502" applyNumberFormat="1" applyFont="1" applyFill="1" applyBorder="1" applyAlignment="1">
      <alignment horizontal="center" vertical="center"/>
    </xf>
    <xf numFmtId="205" fontId="83" fillId="4" borderId="1" xfId="502" applyFont="1" applyFill="1" applyBorder="1" applyAlignment="1">
      <alignment horizontal="center" vertical="center"/>
    </xf>
    <xf numFmtId="211" fontId="17" fillId="4" borderId="0" xfId="502" applyNumberFormat="1" applyFont="1" applyFill="1" applyBorder="1" applyAlignment="1">
      <alignment horizontal="center" vertical="center"/>
    </xf>
    <xf numFmtId="233" fontId="17" fillId="3" borderId="0" xfId="502" applyNumberFormat="1" applyFont="1" applyFill="1" applyBorder="1" applyAlignment="1">
      <alignment horizontal="center" vertical="center"/>
    </xf>
    <xf numFmtId="205" fontId="8" fillId="0" borderId="5" xfId="502" applyFont="1" applyFill="1" applyBorder="1" applyAlignment="1">
      <alignment horizontal="center"/>
    </xf>
    <xf numFmtId="205" fontId="8" fillId="3" borderId="0" xfId="502" applyFont="1" applyFill="1" applyBorder="1" applyAlignment="1">
      <alignment horizontal="left" vertical="center"/>
    </xf>
    <xf numFmtId="232" fontId="14" fillId="3" borderId="0" xfId="502" applyNumberFormat="1" applyFont="1" applyFill="1" applyBorder="1" applyAlignment="1">
      <alignment horizontal="center"/>
    </xf>
    <xf numFmtId="205" fontId="8" fillId="0" borderId="0" xfId="502" applyFont="1" applyFill="1" applyBorder="1" applyAlignment="1">
      <alignment horizontal="center"/>
    </xf>
    <xf numFmtId="205" fontId="18" fillId="4" borderId="0" xfId="502" applyFont="1" applyFill="1" applyBorder="1" applyAlignment="1">
      <alignment horizontal="center"/>
    </xf>
    <xf numFmtId="211" fontId="82" fillId="4" borderId="0" xfId="502" applyNumberFormat="1" applyFont="1" applyFill="1" applyBorder="1" applyAlignment="1">
      <alignment horizontal="center"/>
    </xf>
    <xf numFmtId="211" fontId="83" fillId="4" borderId="0" xfId="502" applyNumberFormat="1" applyFont="1" applyFill="1" applyBorder="1" applyAlignment="1">
      <alignment horizontal="center" vertical="center"/>
    </xf>
    <xf numFmtId="49" fontId="11" fillId="3" borderId="1" xfId="502" applyNumberFormat="1" applyFont="1" applyFill="1" applyBorder="1" applyAlignment="1">
      <alignment horizontal="center" vertical="center"/>
    </xf>
    <xf numFmtId="49" fontId="11" fillId="4" borderId="7" xfId="502" applyNumberFormat="1" applyFont="1" applyFill="1" applyBorder="1" applyAlignment="1">
      <alignment horizontal="center" vertical="center"/>
    </xf>
    <xf numFmtId="222" fontId="12" fillId="3" borderId="6" xfId="502" applyNumberFormat="1" applyFont="1" applyFill="1" applyBorder="1" applyAlignment="1">
      <alignment horizontal="center"/>
    </xf>
    <xf numFmtId="205" fontId="18" fillId="0" borderId="1" xfId="502" applyFont="1" applyFill="1" applyBorder="1" applyAlignment="1">
      <alignment horizontal="center"/>
    </xf>
    <xf numFmtId="222" fontId="81" fillId="3" borderId="6" xfId="502" applyNumberFormat="1" applyFont="1" applyFill="1" applyBorder="1" applyAlignment="1">
      <alignment horizontal="center"/>
    </xf>
    <xf numFmtId="205" fontId="71" fillId="0" borderId="1" xfId="502" applyFont="1" applyFill="1" applyBorder="1" applyAlignment="1">
      <alignment horizontal="center"/>
    </xf>
    <xf numFmtId="222" fontId="12" fillId="3" borderId="0" xfId="502" applyNumberFormat="1" applyFont="1" applyFill="1" applyBorder="1" applyAlignment="1">
      <alignment horizontal="center"/>
    </xf>
    <xf numFmtId="205" fontId="18" fillId="0" borderId="0" xfId="502" applyFont="1" applyFill="1" applyBorder="1" applyAlignment="1">
      <alignment horizontal="center"/>
    </xf>
    <xf numFmtId="205" fontId="64" fillId="0" borderId="0" xfId="502" applyFont="1" applyFill="1" applyBorder="1" applyAlignment="1">
      <alignment horizontal="left"/>
    </xf>
    <xf numFmtId="229" fontId="12" fillId="3" borderId="0" xfId="502" applyNumberFormat="1" applyFont="1" applyFill="1" applyBorder="1" applyAlignment="1">
      <alignment horizontal="center"/>
    </xf>
    <xf numFmtId="205" fontId="3" fillId="3" borderId="0" xfId="502" applyFont="1" applyFill="1" applyBorder="1" applyAlignment="1">
      <alignment vertical="center"/>
    </xf>
    <xf numFmtId="205" fontId="3" fillId="3" borderId="0" xfId="502" applyFont="1" applyFill="1" applyBorder="1" applyAlignment="1">
      <alignment horizontal="center" vertical="center"/>
    </xf>
    <xf numFmtId="49" fontId="15" fillId="3" borderId="0" xfId="502" applyNumberFormat="1" applyFont="1" applyFill="1" applyAlignment="1">
      <alignment vertical="center"/>
    </xf>
    <xf numFmtId="49" fontId="15" fillId="3" borderId="0" xfId="502" applyNumberFormat="1" applyFont="1" applyFill="1" applyAlignment="1">
      <alignment horizontal="center" vertical="center"/>
    </xf>
    <xf numFmtId="205" fontId="15" fillId="3" borderId="0" xfId="502" applyFont="1" applyFill="1" applyAlignment="1">
      <alignment horizontal="center" vertical="center"/>
    </xf>
    <xf numFmtId="212" fontId="85" fillId="3" borderId="0" xfId="502" applyNumberFormat="1" applyFont="1" applyFill="1" applyAlignment="1">
      <alignment horizontal="center" vertical="center"/>
    </xf>
    <xf numFmtId="49" fontId="15" fillId="4" borderId="5" xfId="502" applyNumberFormat="1" applyFont="1" applyFill="1" applyBorder="1" applyAlignment="1">
      <alignment horizontal="center" vertical="center"/>
    </xf>
    <xf numFmtId="49" fontId="15" fillId="4" borderId="6" xfId="502" applyNumberFormat="1" applyFont="1" applyFill="1" applyBorder="1" applyAlignment="1">
      <alignment horizontal="center" vertical="center"/>
    </xf>
    <xf numFmtId="205" fontId="22" fillId="4" borderId="6" xfId="502" applyFont="1" applyFill="1" applyBorder="1" applyAlignment="1">
      <alignment horizontal="center" vertical="center"/>
    </xf>
    <xf numFmtId="49" fontId="15" fillId="4" borderId="1" xfId="502" applyNumberFormat="1" applyFont="1" applyFill="1" applyBorder="1" applyAlignment="1">
      <alignment horizontal="center" vertical="center"/>
    </xf>
    <xf numFmtId="212" fontId="85" fillId="4" borderId="1" xfId="502" applyNumberFormat="1" applyFont="1" applyFill="1" applyBorder="1" applyAlignment="1">
      <alignment horizontal="center" vertical="center"/>
    </xf>
    <xf numFmtId="212" fontId="86" fillId="4" borderId="1" xfId="502" applyNumberFormat="1" applyFont="1" applyFill="1" applyBorder="1" applyAlignment="1">
      <alignment horizontal="center" vertical="center"/>
    </xf>
    <xf numFmtId="205" fontId="8" fillId="4" borderId="5" xfId="502" applyFont="1" applyFill="1" applyBorder="1" applyAlignment="1">
      <alignment horizontal="left"/>
    </xf>
    <xf numFmtId="205" fontId="8" fillId="4" borderId="6" xfId="502" applyFont="1" applyFill="1" applyBorder="1" applyAlignment="1">
      <alignment horizontal="center" vertical="center"/>
    </xf>
    <xf numFmtId="205" fontId="8" fillId="4" borderId="5" xfId="502" applyFont="1" applyFill="1" applyBorder="1" applyAlignment="1">
      <alignment horizontal="center"/>
    </xf>
    <xf numFmtId="211" fontId="16" fillId="4" borderId="1" xfId="502" applyNumberFormat="1" applyFont="1" applyFill="1" applyBorder="1" applyAlignment="1">
      <alignment horizontal="center"/>
    </xf>
    <xf numFmtId="211" fontId="17" fillId="4" borderId="1" xfId="502" applyNumberFormat="1" applyFont="1" applyFill="1" applyBorder="1" applyAlignment="1">
      <alignment horizontal="center" vertical="center"/>
    </xf>
    <xf numFmtId="213" fontId="12" fillId="4" borderId="6" xfId="502" applyNumberFormat="1" applyFont="1" applyFill="1" applyBorder="1" applyAlignment="1">
      <alignment horizontal="center"/>
    </xf>
    <xf numFmtId="205" fontId="18" fillId="4" borderId="6" xfId="502" applyFont="1" applyFill="1" applyBorder="1" applyAlignment="1">
      <alignment horizontal="center" vertical="center"/>
    </xf>
    <xf numFmtId="205" fontId="18" fillId="4" borderId="5" xfId="502" applyFont="1" applyFill="1" applyBorder="1" applyAlignment="1">
      <alignment horizontal="center"/>
    </xf>
    <xf numFmtId="211" fontId="16" fillId="4" borderId="0" xfId="502" applyNumberFormat="1" applyFont="1" applyFill="1" applyBorder="1" applyAlignment="1">
      <alignment horizontal="center"/>
    </xf>
    <xf numFmtId="205" fontId="18" fillId="4" borderId="0" xfId="502" applyFont="1" applyFill="1" applyBorder="1" applyAlignment="1">
      <alignment horizontal="left" vertical="center"/>
    </xf>
    <xf numFmtId="232" fontId="12" fillId="4" borderId="0" xfId="502" applyNumberFormat="1" applyFont="1" applyFill="1" applyBorder="1" applyAlignment="1">
      <alignment horizontal="center"/>
    </xf>
    <xf numFmtId="205" fontId="18" fillId="0" borderId="5" xfId="502" applyFont="1" applyFill="1" applyBorder="1" applyAlignment="1">
      <alignment horizontal="center"/>
    </xf>
    <xf numFmtId="213" fontId="12" fillId="4" borderId="1" xfId="502" applyNumberFormat="1" applyFont="1" applyFill="1" applyBorder="1" applyAlignment="1">
      <alignment horizontal="center"/>
    </xf>
    <xf numFmtId="205" fontId="91" fillId="0" borderId="0" xfId="502" applyFont="1" applyAlignment="1">
      <alignment horizontal="center" vertical="center"/>
    </xf>
    <xf numFmtId="205" fontId="91" fillId="0" borderId="0" xfId="502" applyFont="1" applyAlignment="1">
      <alignment horizontal="left" vertical="center"/>
    </xf>
    <xf numFmtId="49" fontId="92" fillId="3" borderId="0" xfId="502" applyNumberFormat="1" applyFont="1" applyFill="1" applyAlignment="1">
      <alignment vertical="center"/>
    </xf>
    <xf numFmtId="205" fontId="93" fillId="3" borderId="0" xfId="573" applyFont="1" applyFill="1" applyAlignment="1">
      <alignment horizontal="center" vertical="center"/>
    </xf>
    <xf numFmtId="205" fontId="91" fillId="3" borderId="0" xfId="502" applyFont="1" applyFill="1" applyAlignment="1">
      <alignment vertical="center"/>
    </xf>
    <xf numFmtId="205" fontId="91" fillId="3" borderId="0" xfId="502" applyFont="1" applyFill="1" applyAlignment="1">
      <alignment horizontal="center" vertical="center"/>
    </xf>
    <xf numFmtId="205" fontId="91" fillId="3" borderId="0" xfId="502" applyFont="1" applyFill="1" applyAlignment="1">
      <alignment horizontal="left" vertical="center"/>
    </xf>
    <xf numFmtId="49" fontId="92" fillId="3" borderId="0" xfId="502" applyNumberFormat="1" applyFont="1" applyFill="1" applyBorder="1" applyAlignment="1">
      <alignment vertical="center"/>
    </xf>
    <xf numFmtId="49" fontId="92" fillId="3" borderId="0" xfId="502" applyNumberFormat="1" applyFont="1" applyFill="1" applyBorder="1" applyAlignment="1">
      <alignment horizontal="center" vertical="center"/>
    </xf>
    <xf numFmtId="205" fontId="92" fillId="3" borderId="0" xfId="502" applyFont="1" applyFill="1" applyBorder="1" applyAlignment="1">
      <alignment horizontal="center" vertical="center"/>
    </xf>
    <xf numFmtId="49" fontId="91" fillId="3" borderId="0" xfId="502" applyNumberFormat="1" applyFont="1" applyFill="1" applyAlignment="1">
      <alignment vertical="center"/>
    </xf>
    <xf numFmtId="205" fontId="92" fillId="3" borderId="0" xfId="502" applyFont="1" applyFill="1" applyAlignment="1">
      <alignment horizontal="center" vertical="center"/>
    </xf>
    <xf numFmtId="49" fontId="46" fillId="3" borderId="0" xfId="502" applyNumberFormat="1" applyFont="1" applyFill="1" applyBorder="1" applyAlignment="1">
      <alignment vertical="center"/>
    </xf>
    <xf numFmtId="211" fontId="79" fillId="3" borderId="0" xfId="502" applyNumberFormat="1" applyFont="1" applyFill="1" applyBorder="1" applyAlignment="1">
      <alignment horizontal="left"/>
    </xf>
    <xf numFmtId="205" fontId="94" fillId="3" borderId="17" xfId="502" applyFont="1" applyFill="1" applyBorder="1" applyAlignment="1">
      <alignment horizontal="left" vertical="top"/>
    </xf>
    <xf numFmtId="205" fontId="94" fillId="3" borderId="0" xfId="502" applyFont="1" applyFill="1" applyBorder="1" applyAlignment="1">
      <alignment horizontal="center" vertical="center"/>
    </xf>
    <xf numFmtId="205" fontId="37" fillId="3" borderId="0" xfId="502" applyFont="1" applyFill="1" applyBorder="1" applyAlignment="1">
      <alignment horizontal="center" vertical="center"/>
    </xf>
    <xf numFmtId="211" fontId="67" fillId="3" borderId="0" xfId="502" applyNumberFormat="1" applyFont="1" applyFill="1" applyBorder="1" applyAlignment="1">
      <alignment horizontal="center"/>
    </xf>
    <xf numFmtId="211" fontId="67" fillId="3" borderId="0" xfId="502" applyNumberFormat="1" applyFont="1" applyFill="1" applyBorder="1" applyAlignment="1">
      <alignment horizontal="left"/>
    </xf>
    <xf numFmtId="205" fontId="49" fillId="3" borderId="0" xfId="502" applyFont="1" applyFill="1" applyAlignment="1">
      <alignment vertical="center"/>
    </xf>
    <xf numFmtId="205" fontId="49" fillId="3" borderId="0" xfId="502" applyFont="1" applyFill="1" applyAlignment="1">
      <alignment horizontal="center" vertical="center"/>
    </xf>
    <xf numFmtId="205" fontId="49" fillId="3" borderId="0" xfId="502" applyFont="1" applyFill="1" applyAlignment="1">
      <alignment horizontal="left" vertical="center"/>
    </xf>
    <xf numFmtId="205" fontId="28" fillId="3" borderId="0" xfId="502" applyFont="1" applyFill="1" applyAlignment="1">
      <alignment horizontal="center" vertical="center"/>
    </xf>
    <xf numFmtId="205" fontId="28" fillId="3" borderId="0" xfId="502" applyFont="1" applyFill="1" applyAlignment="1">
      <alignment vertical="center"/>
    </xf>
    <xf numFmtId="205" fontId="95" fillId="2" borderId="0" xfId="502" applyFont="1" applyFill="1" applyAlignment="1">
      <alignment vertical="center"/>
    </xf>
    <xf numFmtId="212" fontId="42" fillId="3" borderId="2" xfId="502" applyNumberFormat="1" applyFont="1" applyFill="1" applyBorder="1" applyAlignment="1">
      <alignment horizontal="center" vertical="center"/>
    </xf>
    <xf numFmtId="205" fontId="96" fillId="4" borderId="0" xfId="540" applyFont="1" applyFill="1" applyBorder="1" applyAlignment="1">
      <alignment horizontal="left" vertical="center"/>
    </xf>
    <xf numFmtId="212" fontId="42" fillId="3" borderId="3" xfId="502" applyNumberFormat="1" applyFont="1" applyFill="1" applyBorder="1" applyAlignment="1">
      <alignment horizontal="center" vertical="center"/>
    </xf>
    <xf numFmtId="205" fontId="97" fillId="4" borderId="0" xfId="540" applyFont="1" applyFill="1" applyBorder="1" applyAlignment="1">
      <alignment horizontal="left" vertical="center"/>
    </xf>
    <xf numFmtId="212" fontId="42" fillId="3" borderId="4" xfId="502" applyNumberFormat="1" applyFont="1" applyFill="1" applyBorder="1" applyAlignment="1">
      <alignment horizontal="center" vertical="center"/>
    </xf>
    <xf numFmtId="205" fontId="42" fillId="3" borderId="0" xfId="502" applyFont="1" applyFill="1" applyBorder="1" applyAlignment="1">
      <alignment horizontal="center"/>
    </xf>
    <xf numFmtId="234" fontId="17" fillId="3" borderId="5" xfId="502" applyNumberFormat="1" applyFont="1" applyFill="1" applyBorder="1" applyAlignment="1">
      <alignment horizontal="center" vertical="center"/>
    </xf>
    <xf numFmtId="212" fontId="42" fillId="3" borderId="2" xfId="502" applyNumberFormat="1" applyFont="1" applyFill="1" applyBorder="1" applyAlignment="1">
      <alignment horizontal="center" vertical="center" wrapText="1"/>
    </xf>
    <xf numFmtId="212" fontId="42" fillId="3" borderId="3" xfId="502" applyNumberFormat="1" applyFont="1" applyFill="1" applyBorder="1" applyAlignment="1">
      <alignment horizontal="center" vertical="center" wrapText="1"/>
    </xf>
    <xf numFmtId="212" fontId="42" fillId="3" borderId="4" xfId="502" applyNumberFormat="1" applyFont="1" applyFill="1" applyBorder="1" applyAlignment="1">
      <alignment horizontal="center" vertical="center" wrapText="1"/>
    </xf>
    <xf numFmtId="234" fontId="17" fillId="3" borderId="0" xfId="502" applyNumberFormat="1" applyFont="1" applyFill="1" applyBorder="1" applyAlignment="1">
      <alignment horizontal="center" vertical="center"/>
    </xf>
    <xf numFmtId="212" fontId="42" fillId="3" borderId="0" xfId="502" applyNumberFormat="1" applyFont="1" applyFill="1" applyBorder="1" applyAlignment="1">
      <alignment horizontal="center" vertical="center" wrapText="1"/>
    </xf>
    <xf numFmtId="212" fontId="87" fillId="4" borderId="0" xfId="502" applyNumberFormat="1" applyFont="1" applyFill="1" applyBorder="1" applyAlignment="1">
      <alignment horizontal="center" vertical="center"/>
    </xf>
    <xf numFmtId="233" fontId="83" fillId="4" borderId="0" xfId="502" applyNumberFormat="1" applyFont="1" applyFill="1" applyBorder="1" applyAlignment="1">
      <alignment horizontal="center" vertical="center"/>
    </xf>
    <xf numFmtId="205" fontId="67" fillId="4" borderId="0" xfId="502" applyNumberFormat="1" applyFont="1" applyFill="1" applyBorder="1" applyAlignment="1">
      <alignment horizontal="center" vertical="center"/>
    </xf>
    <xf numFmtId="211" fontId="83" fillId="2" borderId="5" xfId="502" applyNumberFormat="1" applyFont="1" applyFill="1" applyBorder="1" applyAlignment="1">
      <alignment horizontal="center" vertical="center"/>
    </xf>
    <xf numFmtId="22" fontId="36" fillId="3" borderId="0" xfId="502" applyNumberFormat="1" applyFont="1" applyFill="1" applyAlignment="1">
      <alignment horizontal="center" vertical="center"/>
    </xf>
    <xf numFmtId="212" fontId="35" fillId="4" borderId="5" xfId="502" applyNumberFormat="1" applyFont="1" applyFill="1" applyBorder="1" applyAlignment="1">
      <alignment horizontal="center" vertical="center"/>
    </xf>
    <xf numFmtId="234" fontId="79" fillId="4" borderId="1" xfId="502" applyNumberFormat="1" applyFont="1" applyFill="1" applyBorder="1" applyAlignment="1">
      <alignment horizontal="center" vertical="center"/>
    </xf>
    <xf numFmtId="212" fontId="87" fillId="4" borderId="1" xfId="502" applyNumberFormat="1" applyFont="1" applyFill="1" applyBorder="1" applyAlignment="1">
      <alignment horizontal="center" vertical="center"/>
    </xf>
    <xf numFmtId="233" fontId="17" fillId="4" borderId="5" xfId="502" applyNumberFormat="1" applyFont="1" applyFill="1" applyBorder="1" applyAlignment="1">
      <alignment horizontal="center" vertical="center"/>
    </xf>
    <xf numFmtId="212" fontId="42" fillId="4" borderId="2" xfId="502" applyNumberFormat="1" applyFont="1" applyFill="1" applyBorder="1" applyAlignment="1">
      <alignment horizontal="center" vertical="center"/>
    </xf>
    <xf numFmtId="212" fontId="42" fillId="4" borderId="3" xfId="502" applyNumberFormat="1" applyFont="1" applyFill="1" applyBorder="1" applyAlignment="1">
      <alignment horizontal="center" vertical="center"/>
    </xf>
    <xf numFmtId="205" fontId="17" fillId="4" borderId="1" xfId="502" applyNumberFormat="1" applyFont="1" applyFill="1" applyBorder="1" applyAlignment="1">
      <alignment horizontal="center" vertical="center"/>
    </xf>
    <xf numFmtId="212" fontId="42" fillId="4" borderId="4" xfId="502" applyNumberFormat="1" applyFont="1" applyFill="1" applyBorder="1" applyAlignment="1">
      <alignment horizontal="center" vertical="center"/>
    </xf>
    <xf numFmtId="212" fontId="42" fillId="4" borderId="0" xfId="502" applyNumberFormat="1" applyFont="1" applyFill="1" applyBorder="1" applyAlignment="1">
      <alignment horizontal="center" vertical="center"/>
    </xf>
    <xf numFmtId="205" fontId="17" fillId="4" borderId="0" xfId="502" applyNumberFormat="1" applyFont="1" applyFill="1" applyBorder="1" applyAlignment="1">
      <alignment horizontal="center" vertical="center"/>
    </xf>
    <xf numFmtId="205" fontId="67" fillId="4" borderId="0" xfId="502" applyFont="1" applyFill="1" applyBorder="1" applyAlignment="1">
      <alignment horizontal="center"/>
    </xf>
    <xf numFmtId="205" fontId="79" fillId="3" borderId="5" xfId="502" applyFont="1" applyFill="1" applyBorder="1" applyAlignment="1">
      <alignment horizontal="center" vertical="center"/>
    </xf>
    <xf numFmtId="205" fontId="16" fillId="3" borderId="1" xfId="502" applyFont="1" applyFill="1" applyBorder="1" applyAlignment="1">
      <alignment horizontal="center" vertical="center"/>
    </xf>
    <xf numFmtId="212" fontId="42" fillId="3" borderId="0" xfId="502" applyNumberFormat="1" applyFont="1" applyFill="1" applyBorder="1" applyAlignment="1">
      <alignment horizontal="center" vertical="center"/>
    </xf>
    <xf numFmtId="205" fontId="67" fillId="3" borderId="0" xfId="502" applyFont="1" applyFill="1" applyBorder="1" applyAlignment="1" applyProtection="1">
      <alignment horizontal="center" vertical="center"/>
      <protection locked="0"/>
    </xf>
    <xf numFmtId="205" fontId="67" fillId="3" borderId="0" xfId="502" applyFont="1" applyFill="1" applyBorder="1" applyAlignment="1">
      <alignment horizontal="left"/>
    </xf>
    <xf numFmtId="205" fontId="37" fillId="3" borderId="0" xfId="502" applyFont="1" applyFill="1" applyAlignment="1">
      <alignment horizontal="center" vertical="center"/>
    </xf>
    <xf numFmtId="219" fontId="67" fillId="3" borderId="0" xfId="502" applyNumberFormat="1" applyFont="1" applyFill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98" fillId="0" borderId="0" xfId="0" applyNumberFormat="1" applyFont="1" applyAlignment="1">
      <alignment horizontal="center" vertical="center" wrapText="1"/>
    </xf>
    <xf numFmtId="49" fontId="28" fillId="6" borderId="1" xfId="503" applyNumberFormat="1" applyFont="1" applyFill="1" applyBorder="1" applyAlignment="1">
      <alignment horizontal="center" vertical="center"/>
    </xf>
    <xf numFmtId="212" fontId="28" fillId="6" borderId="1" xfId="492" applyNumberFormat="1" applyFont="1" applyFill="1" applyBorder="1" applyAlignment="1">
      <alignment horizontal="center" vertical="center"/>
    </xf>
    <xf numFmtId="212" fontId="28" fillId="6" borderId="1" xfId="503" applyNumberFormat="1" applyFont="1" applyFill="1" applyBorder="1" applyAlignment="1">
      <alignment horizontal="center" vertical="center"/>
    </xf>
    <xf numFmtId="217" fontId="30" fillId="0" borderId="1" xfId="490" applyNumberFormat="1" applyFont="1" applyFill="1" applyBorder="1" applyAlignment="1">
      <alignment horizontal="center" vertical="center"/>
    </xf>
    <xf numFmtId="0" fontId="54" fillId="0" borderId="1" xfId="0" applyFont="1" applyFill="1" applyBorder="1" applyAlignment="1">
      <alignment horizontal="left" vertical="center"/>
    </xf>
    <xf numFmtId="217" fontId="31" fillId="0" borderId="1" xfId="490" applyNumberFormat="1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horizontal="left" vertical="center"/>
    </xf>
    <xf numFmtId="0" fontId="53" fillId="0" borderId="0" xfId="0" applyFont="1" applyFill="1" applyBorder="1" applyAlignment="1">
      <alignment horizontal="left" vertical="center" wrapText="1"/>
    </xf>
    <xf numFmtId="0" fontId="51" fillId="0" borderId="0" xfId="0" applyFont="1" applyBorder="1" applyAlignment="1">
      <alignment horizontal="left"/>
    </xf>
    <xf numFmtId="0" fontId="51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217" fontId="51" fillId="0" borderId="0" xfId="490" applyNumberFormat="1" applyFont="1" applyFill="1" applyBorder="1" applyAlignment="1">
      <alignment horizontal="left" vertical="center"/>
    </xf>
    <xf numFmtId="211" fontId="77" fillId="0" borderId="0" xfId="0" applyNumberFormat="1" applyFont="1" applyFill="1" applyBorder="1" applyAlignment="1">
      <alignment horizontal="center" vertical="center"/>
    </xf>
    <xf numFmtId="0" fontId="37" fillId="6" borderId="0" xfId="0" applyFont="1" applyFill="1" applyAlignment="1">
      <alignment vertical="center"/>
    </xf>
    <xf numFmtId="0" fontId="37" fillId="6" borderId="0" xfId="0" applyFont="1" applyFill="1" applyAlignment="1">
      <alignment horizontal="center" vertical="center"/>
    </xf>
    <xf numFmtId="0" fontId="30" fillId="0" borderId="1" xfId="0" applyFont="1" applyFill="1" applyBorder="1" applyAlignment="1">
      <alignment horizontal="center"/>
    </xf>
    <xf numFmtId="0" fontId="83" fillId="4" borderId="0" xfId="0" applyFont="1" applyFill="1" applyAlignment="1">
      <alignment horizontal="left"/>
    </xf>
    <xf numFmtId="0" fontId="37" fillId="4" borderId="0" xfId="0" applyFont="1" applyFill="1" applyAlignment="1">
      <alignment vertical="center"/>
    </xf>
    <xf numFmtId="0" fontId="67" fillId="4" borderId="0" xfId="0" applyFont="1" applyFill="1" applyAlignment="1"/>
    <xf numFmtId="0" fontId="55" fillId="4" borderId="0" xfId="0" applyFont="1" applyFill="1" applyAlignment="1">
      <alignment horizontal="center" vertical="center"/>
    </xf>
    <xf numFmtId="236" fontId="17" fillId="4" borderId="0" xfId="567" applyNumberFormat="1" applyFont="1" applyFill="1" applyAlignment="1">
      <alignment horizontal="left" wrapText="1"/>
    </xf>
    <xf numFmtId="236" fontId="17" fillId="4" borderId="0" xfId="567" applyNumberFormat="1" applyFont="1" applyFill="1" applyAlignment="1">
      <alignment horizontal="center" wrapText="1"/>
    </xf>
    <xf numFmtId="0" fontId="35" fillId="6" borderId="0" xfId="0" applyFont="1" applyFill="1" applyAlignment="1">
      <alignment vertical="center"/>
    </xf>
    <xf numFmtId="0" fontId="99" fillId="0" borderId="18" xfId="0" applyFont="1" applyBorder="1" applyAlignment="1">
      <alignment horizontal="left" vertical="center"/>
    </xf>
    <xf numFmtId="0" fontId="99" fillId="0" borderId="19" xfId="0" applyFont="1" applyBorder="1" applyAlignment="1">
      <alignment horizontal="center" vertical="center" wrapText="1"/>
    </xf>
    <xf numFmtId="0" fontId="99" fillId="0" borderId="19" xfId="0" applyFont="1" applyBorder="1" applyAlignment="1">
      <alignment horizontal="center"/>
    </xf>
    <xf numFmtId="217" fontId="99" fillId="0" borderId="19" xfId="0" applyNumberFormat="1" applyFont="1" applyBorder="1" applyAlignment="1">
      <alignment horizontal="center" vertical="center"/>
    </xf>
    <xf numFmtId="211" fontId="99" fillId="0" borderId="19" xfId="0" applyNumberFormat="1" applyFont="1" applyBorder="1" applyAlignment="1">
      <alignment horizontal="center" vertical="center"/>
    </xf>
    <xf numFmtId="217" fontId="30" fillId="0" borderId="1" xfId="490" applyNumberFormat="1" applyFont="1" applyBorder="1" applyAlignment="1">
      <alignment horizontal="center" vertical="center"/>
    </xf>
    <xf numFmtId="212" fontId="100" fillId="0" borderId="1" xfId="492" applyNumberFormat="1" applyFont="1" applyFill="1" applyBorder="1" applyAlignment="1">
      <alignment horizontal="center" vertical="center"/>
    </xf>
    <xf numFmtId="0" fontId="101" fillId="9" borderId="8" xfId="0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42" fillId="9" borderId="0" xfId="0" applyFont="1" applyFill="1" applyAlignment="1">
      <alignment horizontal="center" vertical="center"/>
    </xf>
    <xf numFmtId="0" fontId="102" fillId="9" borderId="1" xfId="0" applyFont="1" applyFill="1" applyBorder="1" applyAlignment="1">
      <alignment horizontal="center" vertical="center"/>
    </xf>
    <xf numFmtId="0" fontId="103" fillId="6" borderId="13" xfId="0" applyFont="1" applyFill="1" applyBorder="1" applyAlignment="1">
      <alignment horizontal="center" vertical="center"/>
    </xf>
    <xf numFmtId="212" fontId="28" fillId="6" borderId="2" xfId="492" applyNumberFormat="1" applyFont="1" applyFill="1" applyBorder="1" applyAlignment="1">
      <alignment horizontal="center" vertical="center"/>
    </xf>
    <xf numFmtId="0" fontId="28" fillId="9" borderId="1" xfId="0" applyFont="1" applyFill="1" applyBorder="1" applyAlignment="1">
      <alignment horizontal="center" vertical="center"/>
    </xf>
    <xf numFmtId="0" fontId="54" fillId="0" borderId="1" xfId="0" applyFont="1" applyFill="1" applyBorder="1" applyAlignment="1">
      <alignment horizontal="center" vertical="center" wrapText="1"/>
    </xf>
    <xf numFmtId="0" fontId="54" fillId="0" borderId="1" xfId="0" applyFont="1" applyBorder="1" applyAlignment="1">
      <alignment horizontal="center"/>
    </xf>
    <xf numFmtId="0" fontId="54" fillId="0" borderId="1" xfId="0" applyFont="1" applyFill="1" applyBorder="1" applyAlignment="1">
      <alignment horizontal="center"/>
    </xf>
    <xf numFmtId="217" fontId="54" fillId="0" borderId="1" xfId="490" applyNumberFormat="1" applyFont="1" applyFill="1" applyBorder="1" applyAlignment="1">
      <alignment horizontal="center"/>
    </xf>
    <xf numFmtId="211" fontId="54" fillId="0" borderId="1" xfId="0" applyNumberFormat="1" applyFont="1" applyFill="1" applyBorder="1" applyAlignment="1">
      <alignment horizontal="center" vertical="center"/>
    </xf>
    <xf numFmtId="217" fontId="30" fillId="0" borderId="1" xfId="490" applyNumberFormat="1" applyFont="1" applyFill="1" applyBorder="1" applyAlignment="1">
      <alignment horizontal="center"/>
    </xf>
    <xf numFmtId="0" fontId="30" fillId="0" borderId="18" xfId="0" applyFont="1" applyBorder="1" applyAlignment="1">
      <alignment horizontal="left" vertical="center"/>
    </xf>
    <xf numFmtId="0" fontId="30" fillId="0" borderId="19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/>
    </xf>
    <xf numFmtId="211" fontId="30" fillId="0" borderId="19" xfId="0" applyNumberFormat="1" applyFont="1" applyBorder="1" applyAlignment="1">
      <alignment horizontal="center" vertical="center"/>
    </xf>
    <xf numFmtId="0" fontId="31" fillId="0" borderId="1" xfId="0" applyFont="1" applyFill="1" applyBorder="1" applyAlignment="1">
      <alignment horizontal="center"/>
    </xf>
    <xf numFmtId="217" fontId="31" fillId="0" borderId="1" xfId="490" applyNumberFormat="1" applyFont="1" applyFill="1" applyBorder="1" applyAlignment="1">
      <alignment horizontal="center"/>
    </xf>
    <xf numFmtId="0" fontId="104" fillId="0" borderId="0" xfId="0" applyFont="1" applyAlignment="1">
      <alignment vertical="center"/>
    </xf>
    <xf numFmtId="0" fontId="0" fillId="0" borderId="0" xfId="0" applyAlignment="1">
      <alignment horizontal="center"/>
    </xf>
    <xf numFmtId="49" fontId="2" fillId="3" borderId="0" xfId="0" applyNumberFormat="1" applyFont="1" applyFill="1" applyAlignment="1">
      <alignment vertical="center"/>
    </xf>
    <xf numFmtId="0" fontId="48" fillId="0" borderId="0" xfId="0" applyFont="1" applyAlignment="1">
      <alignment vertical="center"/>
    </xf>
    <xf numFmtId="0" fontId="49" fillId="3" borderId="0" xfId="0" applyFont="1" applyFill="1" applyAlignment="1">
      <alignment vertical="center"/>
    </xf>
    <xf numFmtId="0" fontId="37" fillId="3" borderId="0" xfId="0" applyFont="1" applyFill="1" applyAlignment="1">
      <alignment horizontal="center"/>
    </xf>
    <xf numFmtId="0" fontId="37" fillId="3" borderId="0" xfId="0" applyFont="1" applyFill="1" applyAlignment="1">
      <alignment horizontal="center" vertical="center"/>
    </xf>
    <xf numFmtId="211" fontId="51" fillId="0" borderId="0" xfId="0" applyNumberFormat="1" applyFont="1" applyBorder="1" applyAlignment="1">
      <alignment horizontal="center"/>
    </xf>
    <xf numFmtId="211" fontId="51" fillId="0" borderId="0" xfId="0" applyNumberFormat="1" applyFont="1" applyFill="1" applyBorder="1" applyAlignment="1">
      <alignment horizontal="center"/>
    </xf>
    <xf numFmtId="219" fontId="37" fillId="0" borderId="0" xfId="0" applyNumberFormat="1" applyFont="1" applyFill="1" applyBorder="1" applyAlignment="1">
      <alignment horizontal="center" vertical="top" wrapText="1"/>
    </xf>
    <xf numFmtId="0" fontId="37" fillId="6" borderId="0" xfId="0" applyFont="1" applyFill="1" applyAlignment="1">
      <alignment horizontal="left" vertical="center"/>
    </xf>
    <xf numFmtId="0" fontId="105" fillId="6" borderId="0" xfId="0" applyFont="1" applyFill="1" applyAlignment="1">
      <alignment vertical="center"/>
    </xf>
    <xf numFmtId="212" fontId="35" fillId="3" borderId="1" xfId="0" applyNumberFormat="1" applyFont="1" applyFill="1" applyBorder="1" applyAlignment="1">
      <alignment horizontal="center" vertical="center"/>
    </xf>
    <xf numFmtId="218" fontId="55" fillId="0" borderId="1" xfId="0" applyNumberFormat="1" applyFont="1" applyFill="1" applyBorder="1" applyAlignment="1">
      <alignment horizontal="center" vertical="center"/>
    </xf>
    <xf numFmtId="219" fontId="36" fillId="0" borderId="1" xfId="0" applyNumberFormat="1" applyFont="1" applyFill="1" applyBorder="1" applyAlignment="1">
      <alignment horizontal="center" vertical="center"/>
    </xf>
    <xf numFmtId="219" fontId="55" fillId="0" borderId="1" xfId="0" applyNumberFormat="1" applyFont="1" applyFill="1" applyBorder="1" applyAlignment="1">
      <alignment horizontal="center" vertical="center"/>
    </xf>
    <xf numFmtId="218" fontId="36" fillId="0" borderId="1" xfId="0" applyNumberFormat="1" applyFont="1" applyFill="1" applyBorder="1" applyAlignment="1">
      <alignment horizontal="center" vertical="center"/>
    </xf>
    <xf numFmtId="211" fontId="36" fillId="4" borderId="0" xfId="0" applyNumberFormat="1" applyFont="1" applyFill="1" applyAlignment="1">
      <alignment horizontal="center" vertical="center"/>
    </xf>
    <xf numFmtId="211" fontId="37" fillId="4" borderId="0" xfId="0" applyNumberFormat="1" applyFont="1" applyFill="1" applyAlignment="1">
      <alignment horizontal="center"/>
    </xf>
    <xf numFmtId="219" fontId="37" fillId="4" borderId="0" xfId="0" applyNumberFormat="1" applyFont="1" applyFill="1" applyAlignment="1">
      <alignment horizontal="center"/>
    </xf>
    <xf numFmtId="211" fontId="54" fillId="10" borderId="19" xfId="0" applyNumberFormat="1" applyFont="1" applyFill="1" applyBorder="1" applyAlignment="1">
      <alignment horizontal="center" vertical="center"/>
    </xf>
    <xf numFmtId="211" fontId="99" fillId="0" borderId="19" xfId="0" applyNumberFormat="1" applyFont="1" applyBorder="1" applyAlignment="1">
      <alignment horizontal="center"/>
    </xf>
    <xf numFmtId="218" fontId="55" fillId="0" borderId="19" xfId="0" applyNumberFormat="1" applyFont="1" applyBorder="1" applyAlignment="1">
      <alignment horizontal="center" vertical="center" wrapText="1"/>
    </xf>
    <xf numFmtId="219" fontId="106" fillId="0" borderId="19" xfId="0" applyNumberFormat="1" applyFont="1" applyBorder="1" applyAlignment="1">
      <alignment horizontal="center" vertical="center" wrapText="1"/>
    </xf>
    <xf numFmtId="211" fontId="99" fillId="10" borderId="19" xfId="0" applyNumberFormat="1" applyFont="1" applyFill="1" applyBorder="1" applyAlignment="1">
      <alignment horizontal="center" vertical="center"/>
    </xf>
    <xf numFmtId="218" fontId="106" fillId="0" borderId="19" xfId="0" applyNumberFormat="1" applyFont="1" applyBorder="1" applyAlignment="1">
      <alignment horizontal="center" vertical="center" wrapText="1"/>
    </xf>
    <xf numFmtId="211" fontId="54" fillId="0" borderId="19" xfId="0" applyNumberFormat="1" applyFont="1" applyBorder="1" applyAlignment="1">
      <alignment horizontal="center"/>
    </xf>
    <xf numFmtId="219" fontId="36" fillId="0" borderId="1" xfId="0" applyNumberFormat="1" applyFont="1" applyFill="1" applyBorder="1" applyAlignment="1">
      <alignment horizontal="center" vertical="center" wrapText="1"/>
    </xf>
    <xf numFmtId="0" fontId="42" fillId="9" borderId="0" xfId="0" applyFont="1" applyFill="1" applyAlignment="1">
      <alignment vertical="center"/>
    </xf>
    <xf numFmtId="0" fontId="35" fillId="9" borderId="1" xfId="0" applyFont="1" applyFill="1" applyBorder="1" applyAlignment="1">
      <alignment horizontal="center" vertical="center"/>
    </xf>
    <xf numFmtId="212" fontId="35" fillId="3" borderId="5" xfId="0" applyNumberFormat="1" applyFont="1" applyFill="1" applyBorder="1" applyAlignment="1">
      <alignment horizontal="center" vertical="center"/>
    </xf>
    <xf numFmtId="211" fontId="54" fillId="0" borderId="2" xfId="0" applyNumberFormat="1" applyFont="1" applyBorder="1" applyAlignment="1">
      <alignment horizontal="center"/>
    </xf>
    <xf numFmtId="211" fontId="54" fillId="0" borderId="2" xfId="0" applyNumberFormat="1" applyFont="1" applyFill="1" applyBorder="1" applyAlignment="1">
      <alignment horizontal="center"/>
    </xf>
    <xf numFmtId="218" fontId="55" fillId="0" borderId="19" xfId="0" applyNumberFormat="1" applyFont="1" applyBorder="1" applyAlignment="1">
      <alignment horizontal="center" vertical="center"/>
    </xf>
    <xf numFmtId="219" fontId="55" fillId="0" borderId="5" xfId="0" applyNumberFormat="1" applyFont="1" applyBorder="1" applyAlignment="1">
      <alignment horizontal="center" vertical="center" wrapText="1"/>
    </xf>
    <xf numFmtId="211" fontId="30" fillId="0" borderId="2" xfId="0" applyNumberFormat="1" applyFont="1" applyBorder="1" applyAlignment="1">
      <alignment horizontal="center"/>
    </xf>
    <xf numFmtId="211" fontId="30" fillId="0" borderId="2" xfId="0" applyNumberFormat="1" applyFont="1" applyFill="1" applyBorder="1" applyAlignment="1">
      <alignment horizontal="center"/>
    </xf>
    <xf numFmtId="219" fontId="37" fillId="0" borderId="5" xfId="0" applyNumberFormat="1" applyFont="1" applyBorder="1" applyAlignment="1">
      <alignment horizontal="center" vertical="center" wrapText="1"/>
    </xf>
    <xf numFmtId="211" fontId="30" fillId="10" borderId="19" xfId="0" applyNumberFormat="1" applyFont="1" applyFill="1" applyBorder="1" applyAlignment="1">
      <alignment horizontal="center" vertical="center"/>
    </xf>
    <xf numFmtId="211" fontId="30" fillId="0" borderId="20" xfId="0" applyNumberFormat="1" applyFont="1" applyBorder="1" applyAlignment="1">
      <alignment horizontal="center"/>
    </xf>
    <xf numFmtId="211" fontId="30" fillId="0" borderId="19" xfId="0" applyNumberFormat="1" applyFont="1" applyBorder="1" applyAlignment="1">
      <alignment horizontal="center"/>
    </xf>
    <xf numFmtId="218" fontId="37" fillId="0" borderId="1" xfId="0" applyNumberFormat="1" applyFont="1" applyFill="1" applyBorder="1" applyAlignment="1">
      <alignment horizontal="center" vertical="center"/>
    </xf>
    <xf numFmtId="219" fontId="37" fillId="0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48" fillId="0" borderId="0" xfId="0" applyFont="1" applyAlignment="1">
      <alignment horizontal="center" vertical="center"/>
    </xf>
    <xf numFmtId="211" fontId="3" fillId="0" borderId="0" xfId="0" applyNumberFormat="1" applyFont="1" applyAlignment="1">
      <alignment vertical="center"/>
    </xf>
    <xf numFmtId="212" fontId="34" fillId="0" borderId="0" xfId="0" applyNumberFormat="1" applyFont="1" applyFill="1" applyAlignment="1">
      <alignment horizontal="left" vertical="center"/>
    </xf>
    <xf numFmtId="0" fontId="78" fillId="4" borderId="2" xfId="0" applyFont="1" applyFill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107" fillId="0" borderId="0" xfId="0" applyFont="1" applyAlignment="1">
      <alignment horizontal="center" vertical="center"/>
    </xf>
    <xf numFmtId="0" fontId="74" fillId="0" borderId="0" xfId="0" applyFont="1" applyFill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02" fillId="5" borderId="1" xfId="0" applyFont="1" applyFill="1" applyBorder="1" applyAlignment="1">
      <alignment horizontal="center" vertical="center"/>
    </xf>
    <xf numFmtId="219" fontId="55" fillId="0" borderId="1" xfId="0" applyNumberFormat="1" applyFont="1" applyBorder="1" applyAlignment="1">
      <alignment horizontal="center" vertical="center" wrapText="1"/>
    </xf>
    <xf numFmtId="0" fontId="74" fillId="0" borderId="0" xfId="0" applyFont="1" applyAlignment="1">
      <alignment vertical="center"/>
    </xf>
    <xf numFmtId="219" fontId="37" fillId="0" borderId="5" xfId="0" applyNumberFormat="1" applyFont="1" applyFill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08" fillId="3" borderId="0" xfId="0" applyNumberFormat="1" applyFont="1" applyFill="1" applyAlignment="1">
      <alignment horizontal="center" vertical="center"/>
    </xf>
    <xf numFmtId="0" fontId="109" fillId="0" borderId="0" xfId="0" applyFont="1">
      <alignment vertical="center"/>
    </xf>
    <xf numFmtId="0" fontId="56" fillId="0" borderId="0" xfId="0" applyFont="1" applyAlignment="1">
      <alignment horizontal="left" vertical="center" wrapText="1"/>
    </xf>
    <xf numFmtId="0" fontId="56" fillId="0" borderId="0" xfId="0" applyFont="1" applyAlignment="1">
      <alignment horizontal="center" vertical="center" wrapText="1"/>
    </xf>
    <xf numFmtId="0" fontId="56" fillId="0" borderId="0" xfId="0" applyFont="1" applyAlignment="1">
      <alignment vertical="center" wrapText="1"/>
    </xf>
    <xf numFmtId="0" fontId="47" fillId="6" borderId="0" xfId="567" applyFont="1" applyFill="1" applyAlignment="1"/>
    <xf numFmtId="0" fontId="48" fillId="6" borderId="0" xfId="0" applyFont="1" applyFill="1" applyAlignment="1">
      <alignment horizontal="center"/>
    </xf>
    <xf numFmtId="0" fontId="48" fillId="6" borderId="0" xfId="0" applyFont="1" applyFill="1" applyAlignment="1"/>
    <xf numFmtId="0" fontId="30" fillId="0" borderId="1" xfId="532" applyFont="1" applyFill="1" applyBorder="1" applyAlignment="1" applyProtection="1">
      <alignment horizontal="left" vertical="center"/>
    </xf>
    <xf numFmtId="0" fontId="30" fillId="0" borderId="1" xfId="532" applyFont="1" applyFill="1" applyBorder="1" applyAlignment="1" applyProtection="1">
      <alignment horizontal="center" vertical="center"/>
    </xf>
    <xf numFmtId="0" fontId="30" fillId="0" borderId="1" xfId="532" applyNumberFormat="1" applyFont="1" applyFill="1" applyBorder="1" applyAlignment="1" applyProtection="1">
      <alignment horizontal="center" vertical="center"/>
    </xf>
    <xf numFmtId="214" fontId="30" fillId="0" borderId="1" xfId="532" applyNumberFormat="1" applyFont="1" applyFill="1" applyBorder="1" applyAlignment="1" applyProtection="1">
      <alignment horizontal="center" vertical="center"/>
    </xf>
    <xf numFmtId="214" fontId="30" fillId="0" borderId="1" xfId="532" applyNumberFormat="1" applyFont="1" applyFill="1" applyBorder="1" applyAlignment="1">
      <alignment horizontal="center" vertical="center"/>
    </xf>
    <xf numFmtId="0" fontId="31" fillId="0" borderId="1" xfId="532" applyFont="1" applyFill="1" applyBorder="1" applyAlignment="1" applyProtection="1">
      <alignment horizontal="left" vertical="center"/>
    </xf>
    <xf numFmtId="0" fontId="31" fillId="0" borderId="1" xfId="532" applyFont="1" applyFill="1" applyBorder="1" applyAlignment="1" applyProtection="1">
      <alignment horizontal="center" vertical="center"/>
    </xf>
    <xf numFmtId="0" fontId="31" fillId="0" borderId="1" xfId="532" applyNumberFormat="1" applyFont="1" applyFill="1" applyBorder="1" applyAlignment="1" applyProtection="1">
      <alignment horizontal="center" vertical="center"/>
    </xf>
    <xf numFmtId="214" fontId="31" fillId="0" borderId="1" xfId="532" applyNumberFormat="1" applyFont="1" applyFill="1" applyBorder="1" applyAlignment="1" applyProtection="1">
      <alignment horizontal="center" vertical="center"/>
    </xf>
    <xf numFmtId="214" fontId="31" fillId="0" borderId="1" xfId="532" applyNumberFormat="1" applyFont="1" applyFill="1" applyBorder="1" applyAlignment="1">
      <alignment horizontal="center" vertical="center"/>
    </xf>
    <xf numFmtId="0" fontId="110" fillId="0" borderId="13" xfId="0" applyFont="1" applyBorder="1">
      <alignment vertical="center"/>
    </xf>
    <xf numFmtId="0" fontId="28" fillId="0" borderId="13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>
      <alignment vertical="center"/>
    </xf>
    <xf numFmtId="0" fontId="28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223" fontId="30" fillId="0" borderId="1" xfId="532" applyNumberFormat="1" applyFont="1" applyFill="1" applyBorder="1" applyAlignment="1" applyProtection="1">
      <alignment horizontal="center" vertical="center"/>
    </xf>
    <xf numFmtId="0" fontId="54" fillId="0" borderId="1" xfId="532" applyFont="1" applyFill="1" applyBorder="1" applyAlignment="1" applyProtection="1">
      <alignment horizontal="left" vertical="center"/>
    </xf>
    <xf numFmtId="0" fontId="54" fillId="0" borderId="1" xfId="532" applyFont="1" applyFill="1" applyBorder="1" applyAlignment="1" applyProtection="1">
      <alignment horizontal="center" vertical="center"/>
    </xf>
    <xf numFmtId="0" fontId="54" fillId="0" borderId="1" xfId="532" applyNumberFormat="1" applyFont="1" applyFill="1" applyBorder="1" applyAlignment="1" applyProtection="1">
      <alignment horizontal="center" vertical="center"/>
    </xf>
    <xf numFmtId="0" fontId="54" fillId="0" borderId="1" xfId="0" applyFont="1" applyFill="1" applyBorder="1" applyAlignment="1">
      <alignment horizontal="center" vertical="center"/>
    </xf>
    <xf numFmtId="223" fontId="54" fillId="0" borderId="1" xfId="532" applyNumberFormat="1" applyFont="1" applyFill="1" applyBorder="1" applyAlignment="1" applyProtection="1">
      <alignment horizontal="center" vertical="center"/>
    </xf>
    <xf numFmtId="214" fontId="54" fillId="0" borderId="1" xfId="532" applyNumberFormat="1" applyFont="1" applyFill="1" applyBorder="1" applyAlignment="1">
      <alignment horizontal="center" vertical="center"/>
    </xf>
    <xf numFmtId="223" fontId="31" fillId="0" borderId="1" xfId="532" applyNumberFormat="1" applyFont="1" applyFill="1" applyBorder="1" applyAlignment="1" applyProtection="1">
      <alignment horizontal="center" vertical="center"/>
    </xf>
    <xf numFmtId="214" fontId="51" fillId="0" borderId="1" xfId="532" applyNumberFormat="1" applyFont="1" applyFill="1" applyBorder="1" applyAlignment="1">
      <alignment horizontal="center" vertical="center"/>
    </xf>
    <xf numFmtId="0" fontId="12" fillId="0" borderId="0" xfId="532" applyFont="1" applyFill="1" applyBorder="1" applyAlignment="1" applyProtection="1">
      <alignment horizontal="left"/>
    </xf>
    <xf numFmtId="0" fontId="12" fillId="0" borderId="0" xfId="532" applyFont="1" applyFill="1" applyBorder="1" applyAlignment="1" applyProtection="1">
      <alignment horizontal="center"/>
    </xf>
    <xf numFmtId="223" fontId="12" fillId="0" borderId="0" xfId="532" applyNumberFormat="1" applyFont="1" applyFill="1" applyBorder="1" applyAlignment="1" applyProtection="1">
      <alignment horizontal="center"/>
    </xf>
    <xf numFmtId="0" fontId="56" fillId="0" borderId="0" xfId="0" applyFont="1" applyAlignment="1">
      <alignment horizontal="center" vertical="center"/>
    </xf>
    <xf numFmtId="0" fontId="56" fillId="0" borderId="0" xfId="0" applyFont="1">
      <alignment vertical="center"/>
    </xf>
    <xf numFmtId="0" fontId="30" fillId="0" borderId="1" xfId="532" applyFont="1" applyBorder="1" applyAlignment="1">
      <alignment horizontal="center" vertical="center"/>
    </xf>
    <xf numFmtId="214" fontId="30" fillId="0" borderId="1" xfId="532" applyNumberFormat="1" applyFont="1" applyBorder="1" applyAlignment="1">
      <alignment horizontal="center" vertical="center"/>
    </xf>
    <xf numFmtId="214" fontId="31" fillId="0" borderId="1" xfId="532" applyNumberFormat="1" applyFont="1" applyBorder="1" applyAlignment="1">
      <alignment horizontal="center" vertical="center"/>
    </xf>
    <xf numFmtId="0" fontId="47" fillId="6" borderId="1" xfId="567" applyFont="1" applyFill="1" applyBorder="1" applyAlignment="1"/>
    <xf numFmtId="0" fontId="47" fillId="6" borderId="1" xfId="567" applyFont="1" applyFill="1" applyBorder="1" applyAlignment="1">
      <alignment horizontal="left"/>
    </xf>
    <xf numFmtId="0" fontId="48" fillId="6" borderId="1" xfId="0" applyFont="1" applyFill="1" applyBorder="1" applyAlignment="1">
      <alignment horizontal="left"/>
    </xf>
    <xf numFmtId="0" fontId="48" fillId="6" borderId="1" xfId="0" applyFont="1" applyFill="1" applyBorder="1" applyAlignment="1">
      <alignment horizontal="center"/>
    </xf>
    <xf numFmtId="0" fontId="48" fillId="6" borderId="1" xfId="0" applyFont="1" applyFill="1" applyBorder="1" applyAlignment="1"/>
    <xf numFmtId="0" fontId="30" fillId="0" borderId="1" xfId="567" applyFont="1" applyFill="1" applyBorder="1" applyAlignment="1">
      <alignment horizontal="center" vertical="center"/>
    </xf>
    <xf numFmtId="0" fontId="31" fillId="0" borderId="1" xfId="567" applyFont="1" applyFill="1" applyBorder="1" applyAlignment="1">
      <alignment horizontal="center" vertical="center"/>
    </xf>
    <xf numFmtId="0" fontId="51" fillId="0" borderId="0" xfId="0" applyFont="1">
      <alignment vertical="center"/>
    </xf>
    <xf numFmtId="0" fontId="37" fillId="0" borderId="0" xfId="0" applyFont="1" applyAlignment="1">
      <alignment horizontal="left" vertical="center"/>
    </xf>
    <xf numFmtId="237" fontId="37" fillId="0" borderId="0" xfId="0" applyNumberFormat="1" applyFont="1" applyAlignment="1">
      <alignment horizontal="left"/>
    </xf>
    <xf numFmtId="0" fontId="51" fillId="0" borderId="0" xfId="532" applyFont="1" applyBorder="1" applyAlignment="1">
      <alignment horizontal="center"/>
    </xf>
    <xf numFmtId="0" fontId="12" fillId="0" borderId="0" xfId="532" applyFont="1" applyAlignment="1">
      <alignment horizontal="left"/>
    </xf>
    <xf numFmtId="211" fontId="37" fillId="0" borderId="0" xfId="0" applyNumberFormat="1" applyFont="1" applyAlignment="1">
      <alignment horizontal="center"/>
    </xf>
    <xf numFmtId="211" fontId="37" fillId="0" borderId="0" xfId="0" applyNumberFormat="1" applyFont="1" applyAlignment="1">
      <alignment horizontal="left"/>
    </xf>
    <xf numFmtId="0" fontId="30" fillId="0" borderId="1" xfId="0" applyFont="1" applyFill="1" applyBorder="1" applyAlignment="1">
      <alignment vertical="center"/>
    </xf>
    <xf numFmtId="0" fontId="30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7" fillId="6" borderId="0" xfId="567" applyFont="1" applyFill="1" applyAlignment="1">
      <alignment horizontal="center"/>
    </xf>
    <xf numFmtId="0" fontId="30" fillId="0" borderId="1" xfId="532" applyFont="1" applyFill="1" applyBorder="1" applyAlignment="1">
      <alignment horizontal="center" vertical="center"/>
    </xf>
    <xf numFmtId="49" fontId="30" fillId="0" borderId="1" xfId="532" applyNumberFormat="1" applyFont="1" applyFill="1" applyBorder="1" applyAlignment="1" applyProtection="1">
      <alignment horizontal="center" vertical="center"/>
    </xf>
    <xf numFmtId="0" fontId="31" fillId="0" borderId="1" xfId="532" applyFont="1" applyFill="1" applyBorder="1" applyAlignment="1">
      <alignment horizontal="center" vertical="center"/>
    </xf>
    <xf numFmtId="0" fontId="28" fillId="0" borderId="13" xfId="0" applyFont="1" applyBorder="1">
      <alignment vertical="center"/>
    </xf>
    <xf numFmtId="0" fontId="111" fillId="0" borderId="13" xfId="0" applyFont="1" applyBorder="1" applyAlignment="1">
      <alignment horizontal="left" vertical="center"/>
    </xf>
    <xf numFmtId="223" fontId="12" fillId="0" borderId="13" xfId="532" applyNumberFormat="1" applyFont="1" applyFill="1" applyBorder="1" applyAlignment="1" applyProtection="1">
      <alignment horizontal="center"/>
    </xf>
    <xf numFmtId="0" fontId="112" fillId="0" borderId="13" xfId="0" applyFont="1" applyBorder="1" applyAlignment="1">
      <alignment horizontal="left" vertical="center"/>
    </xf>
    <xf numFmtId="0" fontId="112" fillId="0" borderId="13" xfId="0" applyFont="1" applyBorder="1" applyAlignment="1">
      <alignment horizontal="center" vertical="center"/>
    </xf>
    <xf numFmtId="0" fontId="112" fillId="0" borderId="13" xfId="0" applyFont="1" applyBorder="1">
      <alignment vertical="center"/>
    </xf>
    <xf numFmtId="0" fontId="49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211" fontId="35" fillId="6" borderId="1" xfId="0" applyNumberFormat="1" applyFont="1" applyFill="1" applyBorder="1" applyAlignment="1">
      <alignment horizontal="center" vertical="center"/>
    </xf>
    <xf numFmtId="218" fontId="77" fillId="0" borderId="1" xfId="0" applyNumberFormat="1" applyFont="1" applyFill="1" applyBorder="1" applyAlignment="1">
      <alignment horizontal="center" vertical="center"/>
    </xf>
    <xf numFmtId="219" fontId="77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218" fontId="55" fillId="0" borderId="1" xfId="0" applyNumberFormat="1" applyFont="1" applyFill="1" applyBorder="1" applyAlignment="1">
      <alignment horizontal="center" vertical="center" wrapText="1"/>
    </xf>
    <xf numFmtId="218" fontId="36" fillId="0" borderId="1" xfId="0" applyNumberFormat="1" applyFont="1" applyFill="1" applyBorder="1" applyAlignment="1">
      <alignment horizontal="center"/>
    </xf>
    <xf numFmtId="219" fontId="37" fillId="0" borderId="1" xfId="0" applyNumberFormat="1" applyFont="1" applyFill="1" applyBorder="1" applyAlignment="1">
      <alignment horizont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219" fontId="37" fillId="0" borderId="0" xfId="0" applyNumberFormat="1" applyFont="1" applyAlignment="1">
      <alignment horizontal="center" wrapText="1"/>
    </xf>
    <xf numFmtId="0" fontId="48" fillId="6" borderId="8" xfId="0" applyFont="1" applyFill="1" applyBorder="1" applyAlignment="1"/>
    <xf numFmtId="0" fontId="47" fillId="6" borderId="8" xfId="567" applyFont="1" applyFill="1" applyBorder="1" applyAlignment="1"/>
    <xf numFmtId="0" fontId="113" fillId="0" borderId="13" xfId="0" applyFont="1" applyBorder="1" applyAlignment="1">
      <alignment horizontal="center" vertical="center"/>
    </xf>
    <xf numFmtId="211" fontId="112" fillId="0" borderId="13" xfId="0" applyNumberFormat="1" applyFont="1" applyBorder="1">
      <alignment vertical="center"/>
    </xf>
    <xf numFmtId="219" fontId="37" fillId="4" borderId="13" xfId="0" applyNumberFormat="1" applyFont="1" applyFill="1" applyBorder="1" applyAlignment="1">
      <alignment horizontal="center" wrapText="1"/>
    </xf>
    <xf numFmtId="0" fontId="78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" fillId="3" borderId="0" xfId="0" applyFont="1" applyFill="1">
      <alignment vertical="center"/>
    </xf>
    <xf numFmtId="0" fontId="48" fillId="0" borderId="0" xfId="0" applyFont="1" applyAlignment="1"/>
    <xf numFmtId="0" fontId="48" fillId="4" borderId="0" xfId="0" applyFont="1" applyFill="1" applyAlignment="1"/>
    <xf numFmtId="212" fontId="49" fillId="0" borderId="0" xfId="0" applyNumberFormat="1" applyFont="1" applyBorder="1" applyAlignment="1">
      <alignment horizontal="left" vertical="center"/>
    </xf>
    <xf numFmtId="0" fontId="6" fillId="0" borderId="0" xfId="0" applyFont="1" applyFill="1">
      <alignment vertical="center"/>
    </xf>
    <xf numFmtId="0" fontId="0" fillId="0" borderId="2" xfId="0" applyFill="1" applyBorder="1" applyAlignment="1">
      <alignment horizontal="center" vertical="center"/>
    </xf>
    <xf numFmtId="211" fontId="6" fillId="0" borderId="0" xfId="0" applyNumberFormat="1" applyFont="1" applyFill="1">
      <alignment vertical="center"/>
    </xf>
    <xf numFmtId="0" fontId="6" fillId="0" borderId="14" xfId="0" applyFont="1" applyFill="1" applyBorder="1">
      <alignment vertical="center"/>
    </xf>
    <xf numFmtId="0" fontId="0" fillId="0" borderId="0" xfId="0" applyBorder="1" applyAlignme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4" borderId="0" xfId="0" applyFont="1" applyFill="1">
      <alignment vertical="center"/>
    </xf>
    <xf numFmtId="212" fontId="28" fillId="0" borderId="1" xfId="0" applyNumberFormat="1" applyFont="1" applyFill="1" applyBorder="1" applyAlignment="1">
      <alignment horizontal="center" vertical="center"/>
    </xf>
    <xf numFmtId="0" fontId="47" fillId="0" borderId="0" xfId="567" applyFont="1" applyAlignment="1"/>
    <xf numFmtId="0" fontId="19" fillId="0" borderId="0" xfId="0" applyFont="1" applyFill="1">
      <alignment vertical="center"/>
    </xf>
    <xf numFmtId="0" fontId="112" fillId="0" borderId="0" xfId="0" applyFont="1">
      <alignment vertical="center"/>
    </xf>
    <xf numFmtId="0" fontId="19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112" fillId="0" borderId="0" xfId="0" applyFont="1" applyBorder="1">
      <alignment vertical="center"/>
    </xf>
    <xf numFmtId="0" fontId="107" fillId="0" borderId="0" xfId="0" applyFont="1" applyAlignment="1">
      <alignment horizontal="center" vertical="center" wrapText="1"/>
    </xf>
    <xf numFmtId="49" fontId="2" fillId="3" borderId="0" xfId="0" applyNumberFormat="1" applyFont="1" applyFill="1">
      <alignment vertical="center"/>
    </xf>
    <xf numFmtId="49" fontId="2" fillId="3" borderId="0" xfId="0" applyNumberFormat="1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4" fillId="3" borderId="0" xfId="0" applyFont="1" applyFill="1" applyAlignment="1">
      <alignment horizontal="left" vertical="center"/>
    </xf>
    <xf numFmtId="0" fontId="49" fillId="3" borderId="0" xfId="0" applyFont="1" applyFill="1">
      <alignment vertical="center"/>
    </xf>
    <xf numFmtId="0" fontId="49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9" fillId="3" borderId="0" xfId="0" applyFont="1" applyFill="1" applyAlignment="1">
      <alignment horizontal="center" vertical="center"/>
    </xf>
    <xf numFmtId="0" fontId="114" fillId="0" borderId="0" xfId="0" applyFont="1" applyAlignment="1">
      <alignment horizontal="justify" vertical="center"/>
    </xf>
    <xf numFmtId="0" fontId="114" fillId="0" borderId="0" xfId="0" applyFont="1" applyAlignment="1">
      <alignment horizontal="left" vertical="center"/>
    </xf>
    <xf numFmtId="222" fontId="8" fillId="0" borderId="1" xfId="524" applyNumberFormat="1" applyFont="1" applyFill="1" applyBorder="1" applyAlignment="1" quotePrefix="1">
      <alignment horizontal="center" vertical="center"/>
    </xf>
    <xf numFmtId="49" fontId="8" fillId="0" borderId="1" xfId="524" applyNumberFormat="1" applyFont="1" applyFill="1" applyBorder="1" applyAlignment="1" quotePrefix="1">
      <alignment horizontal="center" vertical="center"/>
    </xf>
    <xf numFmtId="214" fontId="8" fillId="0" borderId="1" xfId="568" applyNumberFormat="1" applyFont="1" applyFill="1" applyBorder="1" applyAlignment="1" quotePrefix="1">
      <alignment horizontal="center" vertical="center"/>
    </xf>
  </cellXfs>
  <cellStyles count="70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?? ?????" xfId="49"/>
    <cellStyle name="?????" xfId="50"/>
    <cellStyle name="?????abawp" xfId="51"/>
    <cellStyle name="??_94?? (2)" xfId="52"/>
    <cellStyle name="_ABX - C7 Slot Cost" xfId="53"/>
    <cellStyle name="_AES2AES3 winter CPS plan package ver 12042008 (3)" xfId="54"/>
    <cellStyle name="_Bunker Cons Budget EURCO" xfId="55"/>
    <cellStyle name="_KEU Budget bunker 2010FY-29-01-2010" xfId="56"/>
    <cellStyle name="_KEU Bunker Budget PFS 29-01-2010" xfId="57"/>
    <cellStyle name="_KEU Slot Cost Calc 02-02-2010_Simulation (2)" xfId="58"/>
    <cellStyle name="_Slot cost" xfId="59"/>
    <cellStyle name="_Slot Cost Calculations Sept08" xfId="60"/>
    <cellStyle name="_Slot Cost Calculations Sept08_KEU Slot Cost Calc 02-02-2010_Simulation" xfId="61"/>
    <cellStyle name="_Slot Cost Calculations Sept08_Slot Cost Calculations - Nov09" xfId="62"/>
    <cellStyle name="_Slot cost_KEU Slot Cost Calc 02-02-2010_Simulation" xfId="63"/>
    <cellStyle name="_Slot cost_Slot Cost Calculations - Nov09" xfId="64"/>
    <cellStyle name="_Winter Plan_Service Comparison" xfId="65"/>
    <cellStyle name="_YML-AES-AME-Jan09" xfId="66"/>
    <cellStyle name="_YML-AES-AME-Jan09_ABX - C7 Slot Cost" xfId="67"/>
    <cellStyle name="_YML-AES-AME-Jan09_KEU Slot Cost Calc 02-02-2010_Simulation" xfId="68"/>
    <cellStyle name="_YML-AES-AME-Jan09_Slot Cost Calculations - Nov09" xfId="69"/>
    <cellStyle name="_YML-AES-MCS-Mar09" xfId="70"/>
    <cellStyle name="_YML-AES-MCS-Mar09_KEU Slot Cost Calc 02-02-2010_Simulation" xfId="71"/>
    <cellStyle name="_YML-AES-MCS-Mar09_Slot Cost Calculations - Nov09" xfId="72"/>
    <cellStyle name="¿­¾îº» ÇÏÀÌÆÛ¸µÅ©" xfId="73"/>
    <cellStyle name="20% - Accent1" xfId="74"/>
    <cellStyle name="20% - Accent1 2" xfId="75"/>
    <cellStyle name="20% - Accent1 2 2" xfId="76"/>
    <cellStyle name="20% - Accent1 2 2 2" xfId="77"/>
    <cellStyle name="20% - Accent1 2 3" xfId="78"/>
    <cellStyle name="20% - Accent1 3" xfId="79"/>
    <cellStyle name="20% - Accent1 3 2" xfId="80"/>
    <cellStyle name="20% - Accent2" xfId="81"/>
    <cellStyle name="20% - Accent2 2" xfId="82"/>
    <cellStyle name="20% - Accent2 2 2" xfId="83"/>
    <cellStyle name="20% - Accent2 2 2 2" xfId="84"/>
    <cellStyle name="20% - Accent2 2 3" xfId="85"/>
    <cellStyle name="20% - Accent2 3" xfId="86"/>
    <cellStyle name="20% - Accent2 3 2" xfId="87"/>
    <cellStyle name="20% - Accent3" xfId="88"/>
    <cellStyle name="20% - Accent3 2" xfId="89"/>
    <cellStyle name="20% - Accent3 2 2" xfId="90"/>
    <cellStyle name="20% - Accent3 2 2 2" xfId="91"/>
    <cellStyle name="20% - Accent3 2 3" xfId="92"/>
    <cellStyle name="20% - Accent3 3" xfId="93"/>
    <cellStyle name="20% - Accent3 3 2" xfId="94"/>
    <cellStyle name="20% - Accent4" xfId="95"/>
    <cellStyle name="20% - Accent4 2" xfId="96"/>
    <cellStyle name="20% - Accent4 2 2" xfId="97"/>
    <cellStyle name="20% - Accent4 2 2 2" xfId="98"/>
    <cellStyle name="20% - Accent4 2 3" xfId="99"/>
    <cellStyle name="20% - Accent4 3" xfId="100"/>
    <cellStyle name="20% - Accent4 3 2" xfId="101"/>
    <cellStyle name="20% - Accent5" xfId="102"/>
    <cellStyle name="20% - Accent5 2" xfId="103"/>
    <cellStyle name="20% - Accent5 2 2" xfId="104"/>
    <cellStyle name="20% - Accent5 2 2 2" xfId="105"/>
    <cellStyle name="20% - Accent5 2 3" xfId="106"/>
    <cellStyle name="20% - Accent5 3" xfId="107"/>
    <cellStyle name="20% - Accent5 3 2" xfId="108"/>
    <cellStyle name="20% - Accent6" xfId="109"/>
    <cellStyle name="20% - Accent6 2" xfId="110"/>
    <cellStyle name="20% - Accent6 2 2" xfId="111"/>
    <cellStyle name="20% - Accent6 2 2 2" xfId="112"/>
    <cellStyle name="20% - Accent6 2 3" xfId="113"/>
    <cellStyle name="20% - Accent6 3" xfId="114"/>
    <cellStyle name="20% - Accent6 3 2" xfId="115"/>
    <cellStyle name="20% - アクセント 1" xfId="116"/>
    <cellStyle name="20% - アクセント 2" xfId="117"/>
    <cellStyle name="20% - アクセント 3" xfId="118"/>
    <cellStyle name="20% - アクセント 4" xfId="119"/>
    <cellStyle name="20% - アクセント 5" xfId="120"/>
    <cellStyle name="20% - アクセント 6" xfId="121"/>
    <cellStyle name="20% - 강조색1" xfId="122"/>
    <cellStyle name="20% - 강조색1 2" xfId="123"/>
    <cellStyle name="20% - 강조색1 2 2" xfId="124"/>
    <cellStyle name="20% - 강조색2" xfId="125"/>
    <cellStyle name="20% - 강조색2 2" xfId="126"/>
    <cellStyle name="20% - 강조색2 2 2" xfId="127"/>
    <cellStyle name="20% - 강조색3" xfId="128"/>
    <cellStyle name="20% - 강조색3 2" xfId="129"/>
    <cellStyle name="20% - 강조색3 2 2" xfId="130"/>
    <cellStyle name="20% - 강조색4" xfId="131"/>
    <cellStyle name="20% - 강조색4 2" xfId="132"/>
    <cellStyle name="20% - 강조색4 2 2" xfId="133"/>
    <cellStyle name="20% - 강조색5" xfId="134"/>
    <cellStyle name="20% - 강조색5 2" xfId="135"/>
    <cellStyle name="20% - 강조색5 2 2" xfId="136"/>
    <cellStyle name="20% - 강조색6" xfId="137"/>
    <cellStyle name="20% - 강조색6 2" xfId="138"/>
    <cellStyle name="20% - 강조색6 2 2" xfId="139"/>
    <cellStyle name="20% - 輔色1" xfId="140"/>
    <cellStyle name="20% - 輔色2" xfId="141"/>
    <cellStyle name="20% - 輔色3" xfId="142"/>
    <cellStyle name="20% - 輔色4" xfId="143"/>
    <cellStyle name="20% - 輔色5" xfId="144"/>
    <cellStyle name="20% - 輔色6" xfId="145"/>
    <cellStyle name="20% - 强调文字颜色 1 2" xfId="146"/>
    <cellStyle name="20% - 强调文字颜色 1 2 2" xfId="147"/>
    <cellStyle name="20% - 强调文字颜色 1 2 2 2" xfId="148"/>
    <cellStyle name="20% - 强调文字颜色 1 2 3" xfId="149"/>
    <cellStyle name="20% - 强调文字颜色 2 2" xfId="150"/>
    <cellStyle name="20% - 强调文字颜色 2 2 2" xfId="151"/>
    <cellStyle name="20% - 强调文字颜色 2 2 2 2" xfId="152"/>
    <cellStyle name="20% - 强调文字颜色 2 2 3" xfId="153"/>
    <cellStyle name="20% - 强调文字颜色 3 2" xfId="154"/>
    <cellStyle name="20% - 强调文字颜色 3 2 2" xfId="155"/>
    <cellStyle name="20% - 强调文字颜色 3 2 2 2" xfId="156"/>
    <cellStyle name="20% - 强调文字颜色 3 2 3" xfId="157"/>
    <cellStyle name="20% - 强调文字颜色 4 2" xfId="158"/>
    <cellStyle name="20% - 强调文字颜色 4 2 2" xfId="159"/>
    <cellStyle name="20% - 强调文字颜色 4 2 2 2" xfId="160"/>
    <cellStyle name="20% - 强调文字颜色 4 2 3" xfId="161"/>
    <cellStyle name="20% - 强调文字颜色 5 2" xfId="162"/>
    <cellStyle name="20% - 强调文字颜色 5 2 2" xfId="163"/>
    <cellStyle name="20% - 强调文字颜色 5 2 2 2" xfId="164"/>
    <cellStyle name="20% - 强调文字颜色 5 2 3" xfId="165"/>
    <cellStyle name="20% - 强调文字颜色 6 2" xfId="166"/>
    <cellStyle name="20% - 强调文字颜色 6 2 2" xfId="167"/>
    <cellStyle name="20% - 强调文字颜色 6 2 2 2" xfId="168"/>
    <cellStyle name="20% - 强调文字颜色 6 2 3" xfId="169"/>
    <cellStyle name="40% - Accent1" xfId="170"/>
    <cellStyle name="40% - Accent1 2" xfId="171"/>
    <cellStyle name="40% - Accent1 2 2" xfId="172"/>
    <cellStyle name="40% - Accent1 2 2 2" xfId="173"/>
    <cellStyle name="40% - Accent1 2 3" xfId="174"/>
    <cellStyle name="40% - Accent1 3" xfId="175"/>
    <cellStyle name="40% - Accent1 3 2" xfId="176"/>
    <cellStyle name="40% - Accent2" xfId="177"/>
    <cellStyle name="40% - Accent2 2" xfId="178"/>
    <cellStyle name="40% - Accent2 2 2" xfId="179"/>
    <cellStyle name="40% - Accent2 2 2 2" xfId="180"/>
    <cellStyle name="40% - Accent2 2 3" xfId="181"/>
    <cellStyle name="40% - Accent2 3" xfId="182"/>
    <cellStyle name="40% - Accent2 3 2" xfId="183"/>
    <cellStyle name="40% - Accent3" xfId="184"/>
    <cellStyle name="40% - Accent3 2" xfId="185"/>
    <cellStyle name="40% - Accent3 2 2" xfId="186"/>
    <cellStyle name="40% - Accent3 2 2 2" xfId="187"/>
    <cellStyle name="40% - Accent3 2 3" xfId="188"/>
    <cellStyle name="40% - Accent3 3" xfId="189"/>
    <cellStyle name="40% - Accent3 3 2" xfId="190"/>
    <cellStyle name="40% - Accent4" xfId="191"/>
    <cellStyle name="40% - Accent4 2" xfId="192"/>
    <cellStyle name="40% - Accent4 2 2" xfId="193"/>
    <cellStyle name="40% - Accent4 2 2 2" xfId="194"/>
    <cellStyle name="40% - Accent4 2 3" xfId="195"/>
    <cellStyle name="40% - Accent4 3" xfId="196"/>
    <cellStyle name="40% - Accent4 3 2" xfId="197"/>
    <cellStyle name="40% - Accent5" xfId="198"/>
    <cellStyle name="40% - Accent5 2" xfId="199"/>
    <cellStyle name="40% - Accent5 2 2" xfId="200"/>
    <cellStyle name="40% - Accent5 2 2 2" xfId="201"/>
    <cellStyle name="40% - Accent5 2 3" xfId="202"/>
    <cellStyle name="40% - Accent5 3" xfId="203"/>
    <cellStyle name="40% - Accent5 3 2" xfId="204"/>
    <cellStyle name="40% - Accent6" xfId="205"/>
    <cellStyle name="40% - Accent6 2" xfId="206"/>
    <cellStyle name="40% - Accent6 2 2" xfId="207"/>
    <cellStyle name="40% - Accent6 2 2 2" xfId="208"/>
    <cellStyle name="40% - Accent6 2 3" xfId="209"/>
    <cellStyle name="40% - Accent6 3" xfId="210"/>
    <cellStyle name="40% - Accent6 3 2" xfId="211"/>
    <cellStyle name="40% - アクセント 1" xfId="212"/>
    <cellStyle name="40% - アクセント 2" xfId="213"/>
    <cellStyle name="40% - アクセント 3" xfId="214"/>
    <cellStyle name="40% - アクセント 4" xfId="215"/>
    <cellStyle name="40% - アクセント 5" xfId="216"/>
    <cellStyle name="40% - アクセント 6" xfId="217"/>
    <cellStyle name="40% - 강조색1" xfId="218"/>
    <cellStyle name="40% - 강조색1 2" xfId="219"/>
    <cellStyle name="40% - 강조색1 2 2" xfId="220"/>
    <cellStyle name="40% - 강조색2" xfId="221"/>
    <cellStyle name="40% - 강조색2 2" xfId="222"/>
    <cellStyle name="40% - 강조색2 2 2" xfId="223"/>
    <cellStyle name="40% - 강조색3" xfId="224"/>
    <cellStyle name="40% - 강조색3 2" xfId="225"/>
    <cellStyle name="40% - 강조색3 2 2" xfId="226"/>
    <cellStyle name="40% - 강조색4" xfId="227"/>
    <cellStyle name="40% - 강조색4 2" xfId="228"/>
    <cellStyle name="40% - 강조색4 2 2" xfId="229"/>
    <cellStyle name="40% - 강조색5" xfId="230"/>
    <cellStyle name="40% - 강조색5 2" xfId="231"/>
    <cellStyle name="40% - 강조색5 2 2" xfId="232"/>
    <cellStyle name="40% - 강조색6" xfId="233"/>
    <cellStyle name="40% - 강조색6 2" xfId="234"/>
    <cellStyle name="40% - 강조색6 2 2" xfId="235"/>
    <cellStyle name="40% - 輔色1" xfId="236"/>
    <cellStyle name="40% - 輔色2" xfId="237"/>
    <cellStyle name="40% - 輔色3" xfId="238"/>
    <cellStyle name="40% - 輔色4" xfId="239"/>
    <cellStyle name="40% - 輔色5" xfId="240"/>
    <cellStyle name="40% - 輔色6" xfId="241"/>
    <cellStyle name="40% - 强调文字颜色 1 2" xfId="242"/>
    <cellStyle name="40% - 强调文字颜色 1 2 2" xfId="243"/>
    <cellStyle name="40% - 强调文字颜色 1 2 2 2" xfId="244"/>
    <cellStyle name="40% - 强调文字颜色 1 2 3" xfId="245"/>
    <cellStyle name="40% - 强调文字颜色 2 2" xfId="246"/>
    <cellStyle name="40% - 强调文字颜色 2 2 2" xfId="247"/>
    <cellStyle name="40% - 强调文字颜色 2 2 2 2" xfId="248"/>
    <cellStyle name="40% - 强调文字颜色 2 2 3" xfId="249"/>
    <cellStyle name="40% - 强调文字颜色 3 2" xfId="250"/>
    <cellStyle name="40% - 强调文字颜色 3 2 2" xfId="251"/>
    <cellStyle name="40% - 强调文字颜色 3 2 2 2" xfId="252"/>
    <cellStyle name="40% - 强调文字颜色 3 2 3" xfId="253"/>
    <cellStyle name="40% - 强调文字颜色 4 2" xfId="254"/>
    <cellStyle name="40% - 强调文字颜色 4 2 2" xfId="255"/>
    <cellStyle name="40% - 强调文字颜色 4 2 2 2" xfId="256"/>
    <cellStyle name="40% - 强调文字颜色 4 2 3" xfId="257"/>
    <cellStyle name="40% - 强调文字颜色 5 2" xfId="258"/>
    <cellStyle name="40% - 强调文字颜色 5 2 2" xfId="259"/>
    <cellStyle name="40% - 强调文字颜色 5 2 2 2" xfId="260"/>
    <cellStyle name="40% - 强调文字颜色 5 2 3" xfId="261"/>
    <cellStyle name="40% - 强调文字颜色 6 2" xfId="262"/>
    <cellStyle name="40% - 强调文字颜色 6 2 2" xfId="263"/>
    <cellStyle name="40% - 强调文字颜色 6 2 2 2" xfId="264"/>
    <cellStyle name="40% - 强调文字颜色 6 2 3" xfId="265"/>
    <cellStyle name="60% - Accent1" xfId="266"/>
    <cellStyle name="60% - Accent2" xfId="267"/>
    <cellStyle name="60% - Accent3" xfId="268"/>
    <cellStyle name="60% - Accent4" xfId="269"/>
    <cellStyle name="60% - Accent5" xfId="270"/>
    <cellStyle name="60% - Accent6" xfId="271"/>
    <cellStyle name="60% - アクセント 1" xfId="272"/>
    <cellStyle name="60% - アクセント 2" xfId="273"/>
    <cellStyle name="60% - アクセント 3" xfId="274"/>
    <cellStyle name="60% - アクセント 4" xfId="275"/>
    <cellStyle name="60% - アクセント 5" xfId="276"/>
    <cellStyle name="60% - アクセント 6" xfId="277"/>
    <cellStyle name="60% - 강조색1" xfId="278"/>
    <cellStyle name="60% - 강조색1 2" xfId="279"/>
    <cellStyle name="60% - 강조색1 2 2" xfId="280"/>
    <cellStyle name="60% - 강조색2" xfId="281"/>
    <cellStyle name="60% - 강조색2 2" xfId="282"/>
    <cellStyle name="60% - 강조색2 2 2" xfId="283"/>
    <cellStyle name="60% - 강조색3" xfId="284"/>
    <cellStyle name="60% - 강조색3 2" xfId="285"/>
    <cellStyle name="60% - 강조색3 2 2" xfId="286"/>
    <cellStyle name="60% - 강조색4" xfId="287"/>
    <cellStyle name="60% - 강조색4 2" xfId="288"/>
    <cellStyle name="60% - 강조색4 2 2" xfId="289"/>
    <cellStyle name="60% - 강조색5" xfId="290"/>
    <cellStyle name="60% - 강조색5 2" xfId="291"/>
    <cellStyle name="60% - 강조색5 2 2" xfId="292"/>
    <cellStyle name="60% - 강조색6" xfId="293"/>
    <cellStyle name="60% - 강조색6 2" xfId="294"/>
    <cellStyle name="60% - 강조색6 2 2" xfId="295"/>
    <cellStyle name="60% - 輔色1" xfId="296"/>
    <cellStyle name="60% - 輔色2" xfId="297"/>
    <cellStyle name="60% - 輔色3" xfId="298"/>
    <cellStyle name="60% - 輔色4" xfId="299"/>
    <cellStyle name="60% - 輔色5" xfId="300"/>
    <cellStyle name="60% - 輔色6" xfId="301"/>
    <cellStyle name="60% - 强调文字颜色 1 2" xfId="302"/>
    <cellStyle name="60% - 强调文字颜色 2 2" xfId="303"/>
    <cellStyle name="60% - 强调文字颜色 3 2" xfId="304"/>
    <cellStyle name="60% - 强调文字颜色 4 2" xfId="305"/>
    <cellStyle name="60% - 强调文字颜色 5 2" xfId="306"/>
    <cellStyle name="60% - 强调文字颜色 6 2" xfId="307"/>
    <cellStyle name="A¨­￠￢￠O [0]_laroux" xfId="308"/>
    <cellStyle name="A¨­￠￢￠O_laroux" xfId="309"/>
    <cellStyle name="Accent1" xfId="310"/>
    <cellStyle name="Accent2" xfId="311"/>
    <cellStyle name="Accent3" xfId="312"/>
    <cellStyle name="Accent4" xfId="313"/>
    <cellStyle name="Accent5" xfId="314"/>
    <cellStyle name="Accent6" xfId="315"/>
    <cellStyle name="AeE­ [0]_INQUIRY ¿μ¾÷AßAø " xfId="316"/>
    <cellStyle name="AeE­_INQUIRY ¿μ¾÷AßAø " xfId="317"/>
    <cellStyle name="AeE¡ⓒ [0]_laroux" xfId="318"/>
    <cellStyle name="AeE¡ⓒ_laroux" xfId="319"/>
    <cellStyle name="args.style" xfId="320"/>
    <cellStyle name="ÄÞ¸¶ [0]_94½ÇÀû (2)" xfId="321"/>
    <cellStyle name="AÞ¸¶ [0]_INQUIRY ¿?¾÷AßAø " xfId="322"/>
    <cellStyle name="ÄÞ¸¶_94½ÇÀû (2)" xfId="323"/>
    <cellStyle name="AÞ¸¶_INQUIRY ¿?¾÷AßAø " xfId="324"/>
    <cellStyle name="Bad" xfId="325"/>
    <cellStyle name="Besuchter Hyperlink_emc_cosco_khl volumes" xfId="326"/>
    <cellStyle name="BLE2" xfId="327"/>
    <cellStyle name="BLEBLE" xfId="328"/>
    <cellStyle name="Border" xfId="329"/>
    <cellStyle name="C?AØ_¿?¾÷CoE² " xfId="330"/>
    <cellStyle name="C¡IA¨ª_laroux" xfId="331"/>
    <cellStyle name="C￥AØ_¿μ¾÷CoE² " xfId="332"/>
    <cellStyle name="Ç¥ÁØ_AMA-84D" xfId="333"/>
    <cellStyle name="Calc Currency (0)" xfId="334"/>
    <cellStyle name="Calculation" xfId="335"/>
    <cellStyle name="Check Cell" xfId="336"/>
    <cellStyle name="ÇÏÀÌÆÛ¸µÅ©" xfId="337"/>
    <cellStyle name="Comma " xfId="338"/>
    <cellStyle name="Comma [0]_94??)?" xfId="339"/>
    <cellStyle name="Comma_04 4Q FT XchRates for Alliance Port Costs Calcs" xfId="340"/>
    <cellStyle name="Comma0" xfId="341"/>
    <cellStyle name="Comma0 - Estilo3" xfId="342"/>
    <cellStyle name="Copied" xfId="343"/>
    <cellStyle name="COST1" xfId="344"/>
    <cellStyle name="Currency [0]_94?? (2)?" xfId="345"/>
    <cellStyle name="Currency_94?? (2) (" xfId="346"/>
    <cellStyle name="Currency0" xfId="347"/>
    <cellStyle name="Date" xfId="348"/>
    <cellStyle name="Dezimal [0]_2001" xfId="349"/>
    <cellStyle name="Dezimal_2001" xfId="350"/>
    <cellStyle name="Entered" xfId="351"/>
    <cellStyle name="Euro" xfId="352"/>
    <cellStyle name="Explanatory Text" xfId="353"/>
    <cellStyle name="Fixed" xfId="354"/>
    <cellStyle name="Good" xfId="355"/>
    <cellStyle name="Grey" xfId="356"/>
    <cellStyle name="Header1" xfId="357"/>
    <cellStyle name="Header2" xfId="358"/>
    <cellStyle name="Heading" xfId="359"/>
    <cellStyle name="Heading 1" xfId="360"/>
    <cellStyle name="Heading 2" xfId="361"/>
    <cellStyle name="Heading 3" xfId="362"/>
    <cellStyle name="Heading 4" xfId="363"/>
    <cellStyle name="Input" xfId="364"/>
    <cellStyle name="Input [yellow]" xfId="365"/>
    <cellStyle name="Input Cells" xfId="366"/>
    <cellStyle name="Input_2009 CKYH VP slot price(ver001)" xfId="367"/>
    <cellStyle name="Linked Cell" xfId="368"/>
    <cellStyle name="Linked Cells" xfId="369"/>
    <cellStyle name="Margen" xfId="370"/>
    <cellStyle name="Milliers [0]_!!!GO" xfId="371"/>
    <cellStyle name="Milliers_!!!GO" xfId="372"/>
    <cellStyle name="Moeda [0]_pldt" xfId="373"/>
    <cellStyle name="Moeda_pldt" xfId="374"/>
    <cellStyle name="Mon?aire [0]_AR1194" xfId="375"/>
    <cellStyle name="Mon?aire_AR1194" xfId="376"/>
    <cellStyle name="Monétaire [0]_!!!GO" xfId="377"/>
    <cellStyle name="Monétaire_!!!GO" xfId="378"/>
    <cellStyle name="N" xfId="379"/>
    <cellStyle name="Neutral" xfId="380"/>
    <cellStyle name="Normal - Style1" xfId="381"/>
    <cellStyle name="Normal 10" xfId="382"/>
    <cellStyle name="Normal 11 2" xfId="383"/>
    <cellStyle name="Normal 13" xfId="384"/>
    <cellStyle name="Normal 13 2" xfId="385"/>
    <cellStyle name="Normal 14" xfId="386"/>
    <cellStyle name="Normal 17 2" xfId="387"/>
    <cellStyle name="Normal 17 3" xfId="388"/>
    <cellStyle name="Normal 19 2" xfId="389"/>
    <cellStyle name="Normal 2" xfId="390"/>
    <cellStyle name="Normal 2 2" xfId="391"/>
    <cellStyle name="Normal 2 2 3" xfId="392"/>
    <cellStyle name="Normal 2 3" xfId="393"/>
    <cellStyle name="Normal 2 4" xfId="394"/>
    <cellStyle name="Normal 2 5" xfId="395"/>
    <cellStyle name="Normal 24" xfId="396"/>
    <cellStyle name="Normal 3" xfId="397"/>
    <cellStyle name="Normal 4" xfId="398"/>
    <cellStyle name="Normal 6" xfId="399"/>
    <cellStyle name="Normal 6 2" xfId="400"/>
    <cellStyle name="Normal 8" xfId="401"/>
    <cellStyle name="Normal_02 2Q v 1 FT XchRates for Alliance Port Costs Calcs" xfId="402"/>
    <cellStyle name="Normale_RESULTS" xfId="403"/>
    <cellStyle name="Note" xfId="404"/>
    <cellStyle name="Œ…‹æØ‚è [0.00]_Region Orders (2)" xfId="405"/>
    <cellStyle name="Œ…‹æØ‚è_Region Orders (2)" xfId="406"/>
    <cellStyle name="Output" xfId="407"/>
    <cellStyle name="per.style" xfId="408"/>
    <cellStyle name="Percent [2]" xfId="409"/>
    <cellStyle name="PERCENTAGE" xfId="410"/>
    <cellStyle name="pricing" xfId="411"/>
    <cellStyle name="PSChar" xfId="412"/>
    <cellStyle name="RevList" xfId="413"/>
    <cellStyle name="Separador de milhares [0]_pldt" xfId="414"/>
    <cellStyle name="Separador de milhares_pldt" xfId="415"/>
    <cellStyle name="Sombra1" xfId="416"/>
    <cellStyle name="Sombra2" xfId="417"/>
    <cellStyle name="Standard_2001" xfId="418"/>
    <cellStyle name="Subtotal" xfId="419"/>
    <cellStyle name="Title" xfId="420"/>
    <cellStyle name="Total" xfId="421"/>
    <cellStyle name="Tusenskille_RESULTS" xfId="422"/>
    <cellStyle name="Valuta (0)_RESULTS" xfId="423"/>
    <cellStyle name="Valuta [0]_RESULTS" xfId="424"/>
    <cellStyle name="Valuta_RESULTS" xfId="425"/>
    <cellStyle name="Währung [0]_2001" xfId="426"/>
    <cellStyle name="Währung_2001" xfId="427"/>
    <cellStyle name="Warning Text" xfId="428"/>
    <cellStyle name="アクセント 1" xfId="429"/>
    <cellStyle name="アクセント 2" xfId="430"/>
    <cellStyle name="アクセント 3" xfId="431"/>
    <cellStyle name="アクセント 4" xfId="432"/>
    <cellStyle name="アクセント 5" xfId="433"/>
    <cellStyle name="アクセント 6" xfId="434"/>
    <cellStyle name="タイトル" xfId="435"/>
    <cellStyle name="チェック セル" xfId="436"/>
    <cellStyle name="どちらでもない" xfId="437"/>
    <cellStyle name="メモ" xfId="438"/>
    <cellStyle name="リンク セル" xfId="439"/>
    <cellStyle name="遽_94褒瞳 (2)" xfId="440"/>
    <cellStyle name="강조색1" xfId="441"/>
    <cellStyle name="강조색1 2" xfId="442"/>
    <cellStyle name="강조색1 2 2" xfId="443"/>
    <cellStyle name="강조색2" xfId="444"/>
    <cellStyle name="강조색2 2" xfId="445"/>
    <cellStyle name="강조색2 2 2" xfId="446"/>
    <cellStyle name="강조색3" xfId="447"/>
    <cellStyle name="강조색3 2" xfId="448"/>
    <cellStyle name="강조색3 2 2" xfId="449"/>
    <cellStyle name="강조색4" xfId="450"/>
    <cellStyle name="강조색4 2" xfId="451"/>
    <cellStyle name="강조색4 2 2" xfId="452"/>
    <cellStyle name="강조색5" xfId="453"/>
    <cellStyle name="강조색5 2" xfId="454"/>
    <cellStyle name="강조색5 2 2" xfId="455"/>
    <cellStyle name="강조색6" xfId="456"/>
    <cellStyle name="강조색6 2" xfId="457"/>
    <cellStyle name="강조색6 2 2" xfId="458"/>
    <cellStyle name="備註" xfId="459"/>
    <cellStyle name="标题 1 2" xfId="460"/>
    <cellStyle name="标题 1 3" xfId="461"/>
    <cellStyle name="标题 2 2" xfId="462"/>
    <cellStyle name="标题 2 3" xfId="463"/>
    <cellStyle name="标题 3 2" xfId="464"/>
    <cellStyle name="标题 4 2" xfId="465"/>
    <cellStyle name="标题 5" xfId="466"/>
    <cellStyle name="標題" xfId="467"/>
    <cellStyle name="標題 1" xfId="468"/>
    <cellStyle name="標題 2" xfId="469"/>
    <cellStyle name="標題 3" xfId="470"/>
    <cellStyle name="標題 4" xfId="471"/>
    <cellStyle name="경고문" xfId="472"/>
    <cellStyle name="경고문 2" xfId="473"/>
    <cellStyle name="경고문 2 2" xfId="474"/>
    <cellStyle name="계산" xfId="475"/>
    <cellStyle name="계산 2" xfId="476"/>
    <cellStyle name="계산 2 2" xfId="477"/>
    <cellStyle name="差 2" xfId="478"/>
    <cellStyle name="常规 10" xfId="479"/>
    <cellStyle name="常规 10 11" xfId="480"/>
    <cellStyle name="常规 10 11 2" xfId="481"/>
    <cellStyle name="常规 10 2" xfId="482"/>
    <cellStyle name="常规 10 2 10" xfId="483"/>
    <cellStyle name="常规 11" xfId="484"/>
    <cellStyle name="常规 11 19" xfId="485"/>
    <cellStyle name="常规 11 2" xfId="486"/>
    <cellStyle name="常规 11 20" xfId="487"/>
    <cellStyle name="常规 11 3" xfId="488"/>
    <cellStyle name="常规 11 4" xfId="489"/>
    <cellStyle name="常规 11 5" xfId="490"/>
    <cellStyle name="常规 12" xfId="491"/>
    <cellStyle name="常规 13" xfId="492"/>
    <cellStyle name="常规 13 2" xfId="493"/>
    <cellStyle name="常规 13 3" xfId="494"/>
    <cellStyle name="常规 14" xfId="495"/>
    <cellStyle name="常规 14 2" xfId="496"/>
    <cellStyle name="常规 15" xfId="497"/>
    <cellStyle name="常规 16" xfId="498"/>
    <cellStyle name="常规 16 2" xfId="499"/>
    <cellStyle name="常规 17" xfId="500"/>
    <cellStyle name="常规 18" xfId="501"/>
    <cellStyle name="常规 19" xfId="502"/>
    <cellStyle name="常规 2" xfId="503"/>
    <cellStyle name="常规 2 11 2 2" xfId="504"/>
    <cellStyle name="常规 2 2" xfId="505"/>
    <cellStyle name="常规 2 2 2" xfId="506"/>
    <cellStyle name="常规 2 2 2 2" xfId="507"/>
    <cellStyle name="常规 2 2 3" xfId="508"/>
    <cellStyle name="常规 2 3" xfId="509"/>
    <cellStyle name="常规 2 3 2" xfId="510"/>
    <cellStyle name="常规 2 3 3" xfId="511"/>
    <cellStyle name="常规 2 3 4" xfId="512"/>
    <cellStyle name="常规 2 4" xfId="513"/>
    <cellStyle name="常规 2 4 2" xfId="514"/>
    <cellStyle name="常规 2 4 3" xfId="515"/>
    <cellStyle name="常规 2 5" xfId="516"/>
    <cellStyle name="常规 2 5 2" xfId="517"/>
    <cellStyle name="常规 2 6" xfId="518"/>
    <cellStyle name="常规 2 7" xfId="519"/>
    <cellStyle name="常规 2 8" xfId="520"/>
    <cellStyle name="常规 2 9" xfId="521"/>
    <cellStyle name="常规 20" xfId="522"/>
    <cellStyle name="常规 21" xfId="523"/>
    <cellStyle name="常规 21 2 2 2" xfId="524"/>
    <cellStyle name="常规 22" xfId="525"/>
    <cellStyle name="常规 23" xfId="526"/>
    <cellStyle name="常规 24" xfId="527"/>
    <cellStyle name="常规 25" xfId="528"/>
    <cellStyle name="常规 26" xfId="529"/>
    <cellStyle name="常规 27" xfId="530"/>
    <cellStyle name="常规 29" xfId="531"/>
    <cellStyle name="常规 3" xfId="532"/>
    <cellStyle name="常规 3 2" xfId="533"/>
    <cellStyle name="常规 3 2 2" xfId="534"/>
    <cellStyle name="常规 3 2 2 2" xfId="535"/>
    <cellStyle name="常规 3 3" xfId="536"/>
    <cellStyle name="常规 3 3 2" xfId="537"/>
    <cellStyle name="常规 3 3 3" xfId="538"/>
    <cellStyle name="常规 3 4" xfId="539"/>
    <cellStyle name="常规 3 5" xfId="540"/>
    <cellStyle name="常规 3 6" xfId="541"/>
    <cellStyle name="常规 3 7" xfId="542"/>
    <cellStyle name="常规 3 87" xfId="543"/>
    <cellStyle name="常规 4" xfId="544"/>
    <cellStyle name="常规 4 2" xfId="545"/>
    <cellStyle name="常规 4 3" xfId="546"/>
    <cellStyle name="常规 4 3 2" xfId="547"/>
    <cellStyle name="常规 4 4" xfId="548"/>
    <cellStyle name="常规 4 5" xfId="549"/>
    <cellStyle name="常规 5" xfId="550"/>
    <cellStyle name="常规 5 2" xfId="551"/>
    <cellStyle name="常规 5 2 2" xfId="552"/>
    <cellStyle name="常规 5 2 2 2" xfId="553"/>
    <cellStyle name="常规 5 3" xfId="554"/>
    <cellStyle name="常规 5 4" xfId="555"/>
    <cellStyle name="常规 5 5" xfId="556"/>
    <cellStyle name="常规 6" xfId="557"/>
    <cellStyle name="常规 6 2" xfId="558"/>
    <cellStyle name="常规 6 3" xfId="559"/>
    <cellStyle name="常规 7" xfId="560"/>
    <cellStyle name="常规 7 2" xfId="561"/>
    <cellStyle name="常规 7 3" xfId="562"/>
    <cellStyle name="常规 8" xfId="563"/>
    <cellStyle name="常规 8 2" xfId="564"/>
    <cellStyle name="常规 9" xfId="565"/>
    <cellStyle name="常规 9 2" xfId="566"/>
    <cellStyle name="常规_AES LTS 20071031" xfId="567"/>
    <cellStyle name="常规_AWE LTS 090106 (2)" xfId="568"/>
    <cellStyle name="常规_AWE LTS 090106 (2) 2" xfId="569"/>
    <cellStyle name="常规_Sheet1 2" xfId="570"/>
    <cellStyle name="超链接 10" xfId="571"/>
    <cellStyle name="超链接 2" xfId="572"/>
    <cellStyle name="超链接 3" xfId="573"/>
    <cellStyle name="超链接 4" xfId="574"/>
    <cellStyle name="超链接 5" xfId="575"/>
    <cellStyle name="輔色1" xfId="576"/>
    <cellStyle name="輔色2" xfId="577"/>
    <cellStyle name="輔色3" xfId="578"/>
    <cellStyle name="輔色4" xfId="579"/>
    <cellStyle name="輔色5" xfId="580"/>
    <cellStyle name="輔色6" xfId="581"/>
    <cellStyle name="나쁨" xfId="582"/>
    <cellStyle name="나쁨 2" xfId="583"/>
    <cellStyle name="나쁨 2 2" xfId="584"/>
    <cellStyle name="好 2" xfId="585"/>
    <cellStyle name="好_ABX - C7 Slot Cost" xfId="586"/>
    <cellStyle name="好_Bunker Cons Budget EURCO" xfId="587"/>
    <cellStyle name="好_KEU Budget bunker 2010FY-29-01-2010" xfId="588"/>
    <cellStyle name="好_KEU Bunker Budget PFS 29-01-2010" xfId="589"/>
    <cellStyle name="好_KEU Slot Cost Calc 02-02-2010_Simulation (2)" xfId="590"/>
    <cellStyle name="好_NE1-3 2010-03-03" xfId="591"/>
    <cellStyle name="合計" xfId="592"/>
    <cellStyle name="汇总 2" xfId="593"/>
    <cellStyle name="汇总 3" xfId="594"/>
    <cellStyle name="计算 2" xfId="595"/>
    <cellStyle name="检查单元格 2" xfId="596"/>
    <cellStyle name="檢查儲存格" xfId="597"/>
    <cellStyle name="見出し 1" xfId="598"/>
    <cellStyle name="見出し 2" xfId="599"/>
    <cellStyle name="見出し 3" xfId="600"/>
    <cellStyle name="見出し 4" xfId="601"/>
    <cellStyle name="解释性文本 2" xfId="602"/>
    <cellStyle name="警告文本 2" xfId="603"/>
    <cellStyle name="連結的儲存格" xfId="604"/>
    <cellStyle name="链接单元格 2" xfId="605"/>
    <cellStyle name="良い" xfId="606"/>
    <cellStyle name="똿뗦먛귟 [0.00]_PRODUCT DETAIL Q1" xfId="607"/>
    <cellStyle name="똿뗦먛귟_PRODUCT DETAIL Q1" xfId="608"/>
    <cellStyle name="千位分隔 2" xfId="609"/>
    <cellStyle name="千位分隔 2 2" xfId="610"/>
    <cellStyle name="千位分隔 2 2 2" xfId="611"/>
    <cellStyle name="千位分隔[0] 2" xfId="612"/>
    <cellStyle name="强调文字颜色 1 2" xfId="613"/>
    <cellStyle name="强调文字颜色 2 2" xfId="614"/>
    <cellStyle name="强调文字颜色 3 2" xfId="615"/>
    <cellStyle name="强调文字颜色 4 2" xfId="616"/>
    <cellStyle name="强调文字颜色 5 2" xfId="617"/>
    <cellStyle name="强调文字颜色 6 2" xfId="618"/>
    <cellStyle name="鱔 [0]_94褒瞳 (2)" xfId="619"/>
    <cellStyle name="鱔_94褒瞳 (2)" xfId="620"/>
    <cellStyle name="适中 2" xfId="621"/>
    <cellStyle name="输出 2" xfId="622"/>
    <cellStyle name="输入 2" xfId="623"/>
    <cellStyle name="隨後的超連結_APPIV-3~ slottage--stage 1" xfId="624"/>
    <cellStyle name="巍葆 [0]_94褒瞳 (2)" xfId="625"/>
    <cellStyle name="巍葆_94褒瞳 (2)" xfId="626"/>
    <cellStyle name="메모" xfId="627"/>
    <cellStyle name="样式 1" xfId="628"/>
    <cellStyle name="樣式 1" xfId="629"/>
    <cellStyle name="一般 2" xfId="630"/>
    <cellStyle name="一般 2 2" xfId="631"/>
    <cellStyle name="一般 2 2 2" xfId="632"/>
    <cellStyle name="一般 2 3" xfId="633"/>
    <cellStyle name="一般 3" xfId="634"/>
    <cellStyle name="一般 3 2" xfId="635"/>
    <cellStyle name="一般 3 3" xfId="636"/>
    <cellStyle name="一般_CEM 8CX  (LHV)  TRA Study 2007 0625" xfId="637"/>
    <cellStyle name="믅됞 [0.00]_PRODUCT DETAIL Q1" xfId="638"/>
    <cellStyle name="믅됞_PRODUCT DETAIL Q1" xfId="639"/>
    <cellStyle name="中等" xfId="640"/>
    <cellStyle name="보통" xfId="641"/>
    <cellStyle name="보통 2" xfId="642"/>
    <cellStyle name="보통 2 2" xfId="643"/>
    <cellStyle name="注释 2" xfId="644"/>
    <cellStyle name="注释 2 2" xfId="645"/>
    <cellStyle name="注释 2 2 2" xfId="646"/>
    <cellStyle name="注释 2 3" xfId="647"/>
    <cellStyle name="뷭?_BOOKSHIP" xfId="648"/>
    <cellStyle name="새귑[0]_BOOK1" xfId="649"/>
    <cellStyle name="새귑_BOOK1" xfId="650"/>
    <cellStyle name="설명 텍스트" xfId="651"/>
    <cellStyle name="설명 텍스트 2" xfId="652"/>
    <cellStyle name="설명 텍스트 2 2" xfId="653"/>
    <cellStyle name="셀 확인" xfId="654"/>
    <cellStyle name="셀 확인 2" xfId="655"/>
    <cellStyle name="셀 확인 2 2" xfId="656"/>
    <cellStyle name="쉼표 [0] 2" xfId="657"/>
    <cellStyle name="쉼표 [0] 3" xfId="658"/>
    <cellStyle name="쉼표 [0] 3 2" xfId="659"/>
    <cellStyle name="쉼표 [0]_FEX PF (200603)" xfId="660"/>
    <cellStyle name="스타일 1" xfId="661"/>
    <cellStyle name="연결된 셀" xfId="662"/>
    <cellStyle name="연결된 셀 2" xfId="663"/>
    <cellStyle name="연결된 셀 2 2" xfId="664"/>
    <cellStyle name="열어본 하이퍼링크" xfId="665"/>
    <cellStyle name="요약" xfId="666"/>
    <cellStyle name="요약 2" xfId="667"/>
    <cellStyle name="요약 2 2" xfId="668"/>
    <cellStyle name="입력" xfId="669"/>
    <cellStyle name="입력 2" xfId="670"/>
    <cellStyle name="입력 2 2" xfId="671"/>
    <cellStyle name="제목" xfId="672"/>
    <cellStyle name="제목 1" xfId="673"/>
    <cellStyle name="제목 1 2" xfId="674"/>
    <cellStyle name="제목 1 2 2" xfId="675"/>
    <cellStyle name="제목 2" xfId="676"/>
    <cellStyle name="제목 2 2" xfId="677"/>
    <cellStyle name="제목 2 2 2" xfId="678"/>
    <cellStyle name="제목 3" xfId="679"/>
    <cellStyle name="제목 3 2" xfId="680"/>
    <cellStyle name="제목 3 2 2" xfId="681"/>
    <cellStyle name="제목 4" xfId="682"/>
    <cellStyle name="제목 4 2" xfId="683"/>
    <cellStyle name="제목 4 2 2" xfId="684"/>
    <cellStyle name="제목 5" xfId="685"/>
    <cellStyle name="제목 5 2" xfId="686"/>
    <cellStyle name="좋음" xfId="687"/>
    <cellStyle name="좋음 2" xfId="688"/>
    <cellStyle name="좋음 2 2" xfId="689"/>
    <cellStyle name="쨊ㅐ?[0]_PLDT" xfId="690"/>
    <cellStyle name="쨊ㅐ?_PLDT" xfId="691"/>
    <cellStyle name="출력" xfId="692"/>
    <cellStyle name="출력 2" xfId="693"/>
    <cellStyle name="출력 2 2" xfId="694"/>
    <cellStyle name="콤마 [0]_0e82LYX432mHp4bfOzJV4g9Sr" xfId="695"/>
    <cellStyle name="콤마_0e82LYX432mHp4bfOzJV4g9Sr" xfId="696"/>
    <cellStyle name="쿯뱐 [0]_PLDT" xfId="697"/>
    <cellStyle name="쿯뱐_PLDT" xfId="698"/>
    <cellStyle name="표준 2" xfId="699"/>
    <cellStyle name="표준 2 2" xfId="700"/>
    <cellStyle name="표준_AWE-PDM" xfId="701"/>
    <cellStyle name="푤貫[0]_pldt" xfId="702"/>
    <cellStyle name="푤貫_pldt" xfId="703"/>
    <cellStyle name="하이퍼링크" xfId="70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Hana.Vesela@coscon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1"/>
  <sheetViews>
    <sheetView workbookViewId="0">
      <selection activeCell="D11" sqref="D11"/>
    </sheetView>
  </sheetViews>
  <sheetFormatPr defaultColWidth="9" defaultRowHeight="14.4"/>
  <cols>
    <col min="1" max="1" width="32.25" customWidth="1"/>
    <col min="2" max="2" width="7.12962962962963" style="196" customWidth="1"/>
    <col min="3" max="3" width="11.5" style="196" customWidth="1"/>
    <col min="4" max="4" width="12.1296296296296" style="196" customWidth="1"/>
    <col min="5" max="5" width="6.62962962962963" style="196" customWidth="1"/>
    <col min="6" max="6" width="16.6296296296296" style="989" customWidth="1"/>
    <col min="7" max="7" width="5.75" customWidth="1"/>
    <col min="8" max="8" width="6" style="196" customWidth="1"/>
    <col min="9" max="9" width="7.25" style="989" customWidth="1"/>
    <col min="10" max="10" width="12.75" customWidth="1"/>
    <col min="11" max="11" width="12.75" style="989" customWidth="1"/>
    <col min="12" max="12" width="10.8796296296296" customWidth="1"/>
    <col min="13" max="13" width="13.3796296296296" customWidth="1"/>
    <col min="14" max="14" width="12.3796296296296" customWidth="1"/>
    <col min="15" max="16" width="11.25" customWidth="1"/>
    <col min="17" max="17" width="9.62962962962963" customWidth="1"/>
    <col min="18" max="18" width="9" style="353" customWidth="1"/>
    <col min="19" max="19" width="13.6296296296296" customWidth="1"/>
  </cols>
  <sheetData>
    <row r="1" ht="22.2" spans="1:19">
      <c r="A1" s="990" t="s">
        <v>0</v>
      </c>
      <c r="B1" s="990"/>
      <c r="C1" s="990"/>
      <c r="D1" s="990"/>
      <c r="E1" s="990"/>
      <c r="F1" s="990"/>
      <c r="G1" s="990"/>
      <c r="H1" s="990"/>
      <c r="I1" s="990"/>
      <c r="J1" s="990"/>
      <c r="K1" s="990"/>
      <c r="L1" s="990"/>
      <c r="M1" s="990"/>
      <c r="N1" s="990"/>
      <c r="O1" s="990"/>
      <c r="P1" s="990"/>
      <c r="Q1" s="990"/>
      <c r="R1" s="990"/>
      <c r="S1" s="990"/>
    </row>
    <row r="2" ht="15.6" spans="1:19">
      <c r="A2" s="991"/>
      <c r="B2" s="351"/>
      <c r="C2" s="992"/>
      <c r="D2" s="992"/>
      <c r="E2" s="992"/>
      <c r="F2" s="993"/>
      <c r="G2" s="994"/>
      <c r="H2" s="992"/>
      <c r="I2" s="993"/>
      <c r="J2" s="994"/>
      <c r="K2" s="993"/>
      <c r="L2" s="994"/>
      <c r="M2" s="994"/>
      <c r="N2" s="994"/>
      <c r="O2" s="994"/>
      <c r="P2" s="994"/>
      <c r="Q2" s="1087"/>
      <c r="R2" s="1088"/>
      <c r="S2" s="1087"/>
    </row>
    <row r="3" ht="15.6" spans="1:18">
      <c r="A3" s="995" t="s">
        <v>1</v>
      </c>
      <c r="B3" s="284"/>
      <c r="C3" s="285"/>
      <c r="D3" s="285"/>
      <c r="E3" s="285"/>
      <c r="F3" s="996"/>
      <c r="G3" s="997"/>
      <c r="H3" s="285"/>
      <c r="I3" s="996"/>
      <c r="J3" s="997"/>
      <c r="K3" s="996"/>
      <c r="L3" s="997"/>
      <c r="M3" s="997"/>
      <c r="N3" s="997"/>
      <c r="O3" s="997"/>
      <c r="P3" s="997"/>
      <c r="Q3" s="997"/>
      <c r="R3" s="1089"/>
    </row>
    <row r="4" spans="1:19">
      <c r="A4" s="149" t="s">
        <v>2</v>
      </c>
      <c r="B4" s="149" t="s">
        <v>3</v>
      </c>
      <c r="C4" s="286" t="s">
        <v>4</v>
      </c>
      <c r="D4" s="151" t="s">
        <v>5</v>
      </c>
      <c r="E4" s="152" t="s">
        <v>6</v>
      </c>
      <c r="F4" s="883" t="s">
        <v>7</v>
      </c>
      <c r="G4" s="883" t="s">
        <v>8</v>
      </c>
      <c r="H4" s="883" t="s">
        <v>9</v>
      </c>
      <c r="I4" s="178" t="s">
        <v>10</v>
      </c>
      <c r="J4" s="179" t="s">
        <v>11</v>
      </c>
      <c r="K4" s="179" t="s">
        <v>12</v>
      </c>
      <c r="L4" s="179" t="s">
        <v>13</v>
      </c>
      <c r="M4" s="1069" t="s">
        <v>14</v>
      </c>
      <c r="N4" s="301" t="s">
        <v>15</v>
      </c>
      <c r="O4" s="301" t="s">
        <v>16</v>
      </c>
      <c r="P4" s="301" t="s">
        <v>17</v>
      </c>
      <c r="Q4" s="306" t="s">
        <v>18</v>
      </c>
      <c r="R4" s="1090"/>
      <c r="S4" s="1090"/>
    </row>
    <row r="5" spans="1:19">
      <c r="A5" s="998" t="s">
        <v>19</v>
      </c>
      <c r="B5" s="999" t="s">
        <v>20</v>
      </c>
      <c r="C5" s="1000" t="s">
        <v>21</v>
      </c>
      <c r="D5" s="999" t="s">
        <v>22</v>
      </c>
      <c r="E5" s="158"/>
      <c r="F5" s="1001">
        <v>7</v>
      </c>
      <c r="G5" s="1002" t="s">
        <v>23</v>
      </c>
      <c r="H5" s="160">
        <v>45755</v>
      </c>
      <c r="I5" s="181">
        <v>45754</v>
      </c>
      <c r="J5" s="160">
        <v>45794</v>
      </c>
      <c r="K5" s="160">
        <v>45798</v>
      </c>
      <c r="L5" s="160">
        <v>45804</v>
      </c>
      <c r="M5" s="160">
        <v>45810</v>
      </c>
      <c r="N5" s="946">
        <v>45750.4166666667</v>
      </c>
      <c r="O5" s="944">
        <v>45747.4166666667</v>
      </c>
      <c r="P5" s="944">
        <v>45750.375</v>
      </c>
      <c r="Q5" s="1091" t="s">
        <v>24</v>
      </c>
      <c r="R5" s="1090"/>
      <c r="S5" s="1092"/>
    </row>
    <row r="6" spans="1:19">
      <c r="A6" s="998" t="s">
        <v>25</v>
      </c>
      <c r="B6" s="999" t="s">
        <v>20</v>
      </c>
      <c r="C6" s="1000" t="s">
        <v>26</v>
      </c>
      <c r="D6" s="999" t="s">
        <v>27</v>
      </c>
      <c r="E6" s="158"/>
      <c r="F6" s="1001">
        <v>6</v>
      </c>
      <c r="G6" s="1002" t="s">
        <v>28</v>
      </c>
      <c r="H6" s="160">
        <v>45762</v>
      </c>
      <c r="I6" s="181">
        <v>45761</v>
      </c>
      <c r="J6" s="160">
        <v>45801</v>
      </c>
      <c r="K6" s="160">
        <v>45806</v>
      </c>
      <c r="L6" s="160">
        <v>45811</v>
      </c>
      <c r="M6" s="160">
        <v>45817</v>
      </c>
      <c r="N6" s="946">
        <v>45757.4166666667</v>
      </c>
      <c r="O6" s="944">
        <v>45754.4166666667</v>
      </c>
      <c r="P6" s="944">
        <v>45757.375</v>
      </c>
      <c r="Q6" s="982"/>
      <c r="R6" s="1090"/>
      <c r="S6" s="1090"/>
    </row>
    <row r="7" spans="1:19">
      <c r="A7" s="998" t="s">
        <v>29</v>
      </c>
      <c r="B7" s="999" t="s">
        <v>30</v>
      </c>
      <c r="C7" s="1000" t="s">
        <v>31</v>
      </c>
      <c r="D7" s="999" t="s">
        <v>32</v>
      </c>
      <c r="E7" s="158"/>
      <c r="F7" s="1001">
        <v>4</v>
      </c>
      <c r="G7" s="1002" t="s">
        <v>33</v>
      </c>
      <c r="H7" s="160">
        <v>45769</v>
      </c>
      <c r="I7" s="181">
        <v>45769</v>
      </c>
      <c r="J7" s="160">
        <v>45809</v>
      </c>
      <c r="K7" s="160">
        <v>45812</v>
      </c>
      <c r="L7" s="160">
        <v>45816</v>
      </c>
      <c r="M7" s="160">
        <v>45822</v>
      </c>
      <c r="N7" s="946">
        <v>45765.4166666667</v>
      </c>
      <c r="O7" s="944">
        <v>45762.4166666667</v>
      </c>
      <c r="P7" s="944">
        <v>45765.375</v>
      </c>
      <c r="Q7" s="982"/>
      <c r="R7" s="1090"/>
      <c r="S7" s="1090"/>
    </row>
    <row r="8" spans="1:19">
      <c r="A8" s="998" t="s">
        <v>34</v>
      </c>
      <c r="B8" s="999" t="s">
        <v>30</v>
      </c>
      <c r="C8" s="1000" t="s">
        <v>35</v>
      </c>
      <c r="D8" s="999" t="s">
        <v>36</v>
      </c>
      <c r="E8" s="158"/>
      <c r="F8" s="1001">
        <v>3</v>
      </c>
      <c r="G8" s="1002" t="s">
        <v>37</v>
      </c>
      <c r="H8" s="160">
        <v>45776</v>
      </c>
      <c r="I8" s="181">
        <v>45776</v>
      </c>
      <c r="J8" s="160">
        <v>45816</v>
      </c>
      <c r="K8" s="160">
        <v>45819</v>
      </c>
      <c r="L8" s="160">
        <v>45823</v>
      </c>
      <c r="M8" s="160">
        <v>45829</v>
      </c>
      <c r="N8" s="946">
        <v>45772.4166666667</v>
      </c>
      <c r="O8" s="944">
        <v>45769.4166666667</v>
      </c>
      <c r="P8" s="944">
        <v>45772.375</v>
      </c>
      <c r="Q8" s="982"/>
      <c r="R8" s="1090"/>
      <c r="S8" s="1090"/>
    </row>
    <row r="9" spans="1:19">
      <c r="A9" s="1003"/>
      <c r="B9" s="1004"/>
      <c r="C9" s="1005"/>
      <c r="D9" s="1004"/>
      <c r="E9" s="163"/>
      <c r="F9" s="1006"/>
      <c r="G9" s="1007"/>
      <c r="H9" s="165"/>
      <c r="I9" s="186"/>
      <c r="J9" s="165"/>
      <c r="K9" s="165"/>
      <c r="L9" s="165"/>
      <c r="M9" s="165"/>
      <c r="N9" s="1070"/>
      <c r="O9" s="1071"/>
      <c r="P9" s="1071"/>
      <c r="Q9" s="983"/>
      <c r="R9" s="1093"/>
      <c r="S9" s="1090"/>
    </row>
    <row r="10" spans="1:18">
      <c r="A10" s="1008" t="s">
        <v>38</v>
      </c>
      <c r="B10" s="1009"/>
      <c r="C10" s="1010"/>
      <c r="D10" s="1010"/>
      <c r="E10" s="1011"/>
      <c r="F10" s="1012"/>
      <c r="G10" s="1012"/>
      <c r="H10" s="1012"/>
      <c r="I10" s="1012"/>
      <c r="J10" s="1012"/>
      <c r="K10" s="1012"/>
      <c r="L10" s="1012"/>
      <c r="M10" s="1012"/>
      <c r="N10" s="1012"/>
      <c r="O10" s="1012"/>
      <c r="P10" s="1012"/>
      <c r="Q10" s="1012"/>
      <c r="R10" s="1094"/>
    </row>
    <row r="11" ht="28.8" spans="1:20">
      <c r="A11" s="1013"/>
      <c r="B11" s="1014"/>
      <c r="C11" s="1015"/>
      <c r="D11" s="1015"/>
      <c r="E11" s="1016"/>
      <c r="F11" s="1017"/>
      <c r="G11" s="1018"/>
      <c r="H11" s="1016"/>
      <c r="I11" s="1017"/>
      <c r="J11" s="1018"/>
      <c r="K11" s="1017"/>
      <c r="L11" s="1018"/>
      <c r="M11" s="1018"/>
      <c r="N11" s="1018"/>
      <c r="O11" s="1018"/>
      <c r="P11" s="1072"/>
      <c r="Q11" s="1095"/>
      <c r="T11" s="1096" t="s">
        <v>39</v>
      </c>
    </row>
    <row r="12" ht="15.6" spans="1:18">
      <c r="A12" s="995" t="s">
        <v>40</v>
      </c>
      <c r="B12" s="284"/>
      <c r="C12" s="285"/>
      <c r="D12" s="285"/>
      <c r="E12" s="285"/>
      <c r="F12" s="996"/>
      <c r="G12" s="997"/>
      <c r="H12" s="285"/>
      <c r="I12" s="996"/>
      <c r="J12" s="997"/>
      <c r="K12" s="996"/>
      <c r="L12" s="997"/>
      <c r="M12" s="997"/>
      <c r="N12" s="997"/>
      <c r="O12" s="997"/>
      <c r="P12" s="997"/>
      <c r="Q12" s="997"/>
      <c r="R12" s="1089"/>
    </row>
    <row r="13" ht="15.6" spans="1:19">
      <c r="A13" s="149" t="s">
        <v>2</v>
      </c>
      <c r="B13" s="149" t="s">
        <v>3</v>
      </c>
      <c r="C13" s="286" t="s">
        <v>4</v>
      </c>
      <c r="D13" s="151" t="s">
        <v>5</v>
      </c>
      <c r="E13" s="151" t="s">
        <v>41</v>
      </c>
      <c r="F13" s="883" t="s">
        <v>7</v>
      </c>
      <c r="G13" s="883" t="s">
        <v>8</v>
      </c>
      <c r="H13" s="883" t="s">
        <v>9</v>
      </c>
      <c r="I13" s="178" t="s">
        <v>10</v>
      </c>
      <c r="J13" s="179" t="s">
        <v>42</v>
      </c>
      <c r="K13" s="179" t="s">
        <v>43</v>
      </c>
      <c r="L13" s="179" t="s">
        <v>44</v>
      </c>
      <c r="M13" s="300" t="s">
        <v>45</v>
      </c>
      <c r="N13" s="180" t="s">
        <v>15</v>
      </c>
      <c r="O13" s="301" t="s">
        <v>46</v>
      </c>
      <c r="P13" s="302" t="s">
        <v>17</v>
      </c>
      <c r="Q13" s="306" t="s">
        <v>18</v>
      </c>
      <c r="R13" s="307"/>
      <c r="S13" s="308"/>
    </row>
    <row r="14" ht="15.6" spans="1:19">
      <c r="A14" s="998" t="s">
        <v>47</v>
      </c>
      <c r="B14" s="999" t="s">
        <v>48</v>
      </c>
      <c r="C14" s="1000" t="s">
        <v>49</v>
      </c>
      <c r="D14" s="999" t="s">
        <v>50</v>
      </c>
      <c r="E14" s="158"/>
      <c r="F14" s="1019" t="s">
        <v>51</v>
      </c>
      <c r="G14" s="1002" t="s">
        <v>23</v>
      </c>
      <c r="H14" s="160">
        <v>45751</v>
      </c>
      <c r="I14" s="346">
        <v>45752</v>
      </c>
      <c r="J14" s="160">
        <v>45783</v>
      </c>
      <c r="K14" s="160">
        <v>45788</v>
      </c>
      <c r="L14" s="160">
        <v>45791</v>
      </c>
      <c r="M14" s="160">
        <v>45802</v>
      </c>
      <c r="N14" s="348">
        <v>45749.4166666667</v>
      </c>
      <c r="O14" s="304" t="s">
        <v>52</v>
      </c>
      <c r="P14" s="304">
        <v>45747.375</v>
      </c>
      <c r="Q14" s="191" t="s">
        <v>24</v>
      </c>
      <c r="R14" s="307"/>
      <c r="S14" s="308"/>
    </row>
    <row r="15" ht="15.6" spans="1:19">
      <c r="A15" s="998" t="s">
        <v>53</v>
      </c>
      <c r="B15" s="999" t="s">
        <v>48</v>
      </c>
      <c r="C15" s="1000" t="s">
        <v>54</v>
      </c>
      <c r="D15" s="999" t="s">
        <v>55</v>
      </c>
      <c r="E15" s="158"/>
      <c r="F15" s="1019" t="s">
        <v>56</v>
      </c>
      <c r="G15" s="1002" t="s">
        <v>28</v>
      </c>
      <c r="H15" s="160">
        <v>45758</v>
      </c>
      <c r="I15" s="181">
        <v>45758</v>
      </c>
      <c r="J15" s="160">
        <v>45790</v>
      </c>
      <c r="K15" s="160">
        <v>45795</v>
      </c>
      <c r="L15" s="160">
        <v>45798</v>
      </c>
      <c r="M15" s="160">
        <v>45809</v>
      </c>
      <c r="N15" s="184">
        <v>45755.4166666667</v>
      </c>
      <c r="O15" s="304" t="s">
        <v>52</v>
      </c>
      <c r="P15" s="185">
        <v>45754.375</v>
      </c>
      <c r="Q15" s="191"/>
      <c r="R15" s="307"/>
      <c r="S15" s="308"/>
    </row>
    <row r="16" spans="1:19">
      <c r="A16" s="998" t="s">
        <v>57</v>
      </c>
      <c r="B16" s="999" t="s">
        <v>48</v>
      </c>
      <c r="C16" s="1000" t="s">
        <v>58</v>
      </c>
      <c r="D16" s="999" t="s">
        <v>59</v>
      </c>
      <c r="E16" s="158"/>
      <c r="F16" s="1019" t="s">
        <v>60</v>
      </c>
      <c r="G16" s="1002" t="s">
        <v>33</v>
      </c>
      <c r="H16" s="160">
        <v>45765</v>
      </c>
      <c r="I16" s="181">
        <v>45765</v>
      </c>
      <c r="J16" s="160">
        <v>45797</v>
      </c>
      <c r="K16" s="160">
        <v>45802</v>
      </c>
      <c r="L16" s="160">
        <v>45805</v>
      </c>
      <c r="M16" s="160">
        <v>45816</v>
      </c>
      <c r="N16" s="184">
        <v>45762.4166666667</v>
      </c>
      <c r="O16" s="185" t="s">
        <v>52</v>
      </c>
      <c r="P16" s="185">
        <v>45761.375</v>
      </c>
      <c r="Q16" s="191"/>
      <c r="R16" s="350"/>
      <c r="S16" s="350"/>
    </row>
    <row r="17" spans="1:19">
      <c r="A17" s="1020" t="s">
        <v>61</v>
      </c>
      <c r="B17" s="1021" t="s">
        <v>48</v>
      </c>
      <c r="C17" s="1022" t="s">
        <v>62</v>
      </c>
      <c r="D17" s="1021" t="s">
        <v>63</v>
      </c>
      <c r="E17" s="1023"/>
      <c r="F17" s="1024" t="s">
        <v>64</v>
      </c>
      <c r="G17" s="1025" t="s">
        <v>37</v>
      </c>
      <c r="H17" s="922">
        <v>45772</v>
      </c>
      <c r="I17" s="346">
        <v>45773</v>
      </c>
      <c r="J17" s="922">
        <v>45804</v>
      </c>
      <c r="K17" s="922">
        <v>45809</v>
      </c>
      <c r="L17" s="922">
        <v>45812</v>
      </c>
      <c r="M17" s="922">
        <v>45823</v>
      </c>
      <c r="N17" s="1073">
        <v>45770.4166666667</v>
      </c>
      <c r="O17" s="185" t="s">
        <v>52</v>
      </c>
      <c r="P17" s="185">
        <v>45768.375</v>
      </c>
      <c r="Q17" s="191"/>
      <c r="R17" s="350"/>
      <c r="S17" s="350"/>
    </row>
    <row r="18" spans="1:19">
      <c r="A18" s="1003"/>
      <c r="B18" s="1004"/>
      <c r="C18" s="1005"/>
      <c r="D18" s="1004"/>
      <c r="E18" s="163"/>
      <c r="F18" s="1026"/>
      <c r="G18" s="1027"/>
      <c r="H18" s="320"/>
      <c r="I18" s="338"/>
      <c r="J18" s="320"/>
      <c r="K18" s="320"/>
      <c r="L18" s="320"/>
      <c r="M18" s="320"/>
      <c r="N18" s="303"/>
      <c r="O18" s="185"/>
      <c r="P18" s="185"/>
      <c r="Q18" s="191"/>
      <c r="R18" s="350"/>
      <c r="S18" s="350"/>
    </row>
    <row r="19" ht="15.6" spans="1:17">
      <c r="A19" s="1028"/>
      <c r="B19" s="1029"/>
      <c r="C19" s="1030"/>
      <c r="D19" s="1029"/>
      <c r="E19" s="351"/>
      <c r="F19" s="1031"/>
      <c r="G19" s="1032"/>
      <c r="H19" s="351"/>
      <c r="I19" s="1031"/>
      <c r="J19" s="1032"/>
      <c r="K19" s="1031"/>
      <c r="L19" s="1032"/>
      <c r="M19" s="1032"/>
      <c r="N19" s="1032"/>
      <c r="O19" s="1032"/>
      <c r="P19" s="1032"/>
      <c r="Q19" s="1095"/>
    </row>
    <row r="20" ht="15.6" spans="1:18">
      <c r="A20" s="995" t="s">
        <v>65</v>
      </c>
      <c r="B20" s="284"/>
      <c r="C20" s="285"/>
      <c r="D20" s="285"/>
      <c r="E20" s="285"/>
      <c r="F20" s="996"/>
      <c r="G20" s="997"/>
      <c r="H20" s="285"/>
      <c r="I20" s="996"/>
      <c r="J20" s="997"/>
      <c r="K20" s="996"/>
      <c r="L20" s="997"/>
      <c r="M20" s="997"/>
      <c r="N20" s="997"/>
      <c r="O20" s="997"/>
      <c r="P20" s="997"/>
      <c r="Q20" s="1032"/>
      <c r="R20" s="1097"/>
    </row>
    <row r="21" spans="1:16">
      <c r="A21" s="149" t="s">
        <v>2</v>
      </c>
      <c r="B21" s="328" t="s">
        <v>3</v>
      </c>
      <c r="C21" s="329" t="s">
        <v>4</v>
      </c>
      <c r="D21" s="151" t="s">
        <v>5</v>
      </c>
      <c r="E21" s="152" t="s">
        <v>66</v>
      </c>
      <c r="F21" s="883" t="s">
        <v>7</v>
      </c>
      <c r="G21" s="883" t="s">
        <v>8</v>
      </c>
      <c r="H21" s="883" t="s">
        <v>9</v>
      </c>
      <c r="I21" s="178" t="s">
        <v>10</v>
      </c>
      <c r="J21" s="179" t="s">
        <v>67</v>
      </c>
      <c r="K21" s="179" t="s">
        <v>68</v>
      </c>
      <c r="L21" s="179" t="s">
        <v>69</v>
      </c>
      <c r="M21" s="180" t="s">
        <v>15</v>
      </c>
      <c r="N21" s="301" t="s">
        <v>16</v>
      </c>
      <c r="O21" s="301" t="s">
        <v>17</v>
      </c>
      <c r="P21" s="342" t="s">
        <v>18</v>
      </c>
    </row>
    <row r="22" spans="1:16">
      <c r="A22" s="998" t="s">
        <v>70</v>
      </c>
      <c r="B22" s="999" t="s">
        <v>30</v>
      </c>
      <c r="C22" s="1000" t="s">
        <v>71</v>
      </c>
      <c r="D22" s="999" t="s">
        <v>72</v>
      </c>
      <c r="E22" s="1033"/>
      <c r="F22" s="1019" t="s">
        <v>71</v>
      </c>
      <c r="G22" s="1034" t="s">
        <v>23</v>
      </c>
      <c r="H22" s="160">
        <v>45753</v>
      </c>
      <c r="I22" s="181">
        <v>45756</v>
      </c>
      <c r="J22" s="343">
        <v>45790</v>
      </c>
      <c r="K22" s="343">
        <v>45794</v>
      </c>
      <c r="L22" s="343">
        <v>45798</v>
      </c>
      <c r="M22" s="303">
        <v>45752.4166666667</v>
      </c>
      <c r="N22" s="304">
        <v>45749.4166666667</v>
      </c>
      <c r="O22" s="304">
        <v>45750.375</v>
      </c>
      <c r="P22" s="344" t="s">
        <v>24</v>
      </c>
    </row>
    <row r="23" spans="1:18">
      <c r="A23" s="998" t="s">
        <v>73</v>
      </c>
      <c r="B23" s="999" t="s">
        <v>30</v>
      </c>
      <c r="C23" s="1000" t="s">
        <v>74</v>
      </c>
      <c r="D23" s="999" t="s">
        <v>75</v>
      </c>
      <c r="E23" s="1033"/>
      <c r="F23" s="1019" t="s">
        <v>74</v>
      </c>
      <c r="G23" s="1034" t="s">
        <v>28</v>
      </c>
      <c r="H23" s="160">
        <v>45760</v>
      </c>
      <c r="I23" s="181">
        <v>45760</v>
      </c>
      <c r="J23" s="343">
        <v>45797</v>
      </c>
      <c r="K23" s="343">
        <v>45801</v>
      </c>
      <c r="L23" s="343">
        <v>45805</v>
      </c>
      <c r="M23" s="303">
        <v>45757.4166666667</v>
      </c>
      <c r="N23" s="304">
        <v>45754.4166666667</v>
      </c>
      <c r="O23" s="185">
        <v>45756.375</v>
      </c>
      <c r="P23" s="345"/>
      <c r="Q23" s="354"/>
      <c r="R23"/>
    </row>
    <row r="24" spans="1:18">
      <c r="A24" s="998" t="s">
        <v>76</v>
      </c>
      <c r="B24" s="999" t="s">
        <v>30</v>
      </c>
      <c r="C24" s="1000" t="s">
        <v>77</v>
      </c>
      <c r="D24" s="999" t="s">
        <v>78</v>
      </c>
      <c r="E24" s="1033"/>
      <c r="F24" s="1019" t="s">
        <v>77</v>
      </c>
      <c r="G24" s="1034" t="s">
        <v>33</v>
      </c>
      <c r="H24" s="160">
        <v>45767</v>
      </c>
      <c r="I24" s="181">
        <v>45768</v>
      </c>
      <c r="J24" s="343">
        <v>45804</v>
      </c>
      <c r="K24" s="343">
        <v>45808</v>
      </c>
      <c r="L24" s="343">
        <v>45812</v>
      </c>
      <c r="M24" s="303">
        <v>45765.4166666667</v>
      </c>
      <c r="N24" s="304">
        <v>45761.4166666667</v>
      </c>
      <c r="O24" s="304">
        <v>45764.375</v>
      </c>
      <c r="P24" s="345"/>
      <c r="Q24" s="354"/>
      <c r="R24"/>
    </row>
    <row r="25" spans="1:18">
      <c r="A25" s="998" t="s">
        <v>79</v>
      </c>
      <c r="B25" s="999" t="s">
        <v>30</v>
      </c>
      <c r="C25" s="1000" t="s">
        <v>77</v>
      </c>
      <c r="D25" s="999" t="s">
        <v>80</v>
      </c>
      <c r="E25" s="332"/>
      <c r="F25" s="1019" t="s">
        <v>77</v>
      </c>
      <c r="G25" s="1034" t="s">
        <v>37</v>
      </c>
      <c r="H25" s="160">
        <v>45774</v>
      </c>
      <c r="I25" s="181">
        <v>45774</v>
      </c>
      <c r="J25" s="343">
        <v>45811</v>
      </c>
      <c r="K25" s="343">
        <v>45815</v>
      </c>
      <c r="L25" s="343">
        <v>45819</v>
      </c>
      <c r="M25" s="303">
        <v>45771.4166666667</v>
      </c>
      <c r="N25" s="304">
        <v>45768.4166666667</v>
      </c>
      <c r="O25" s="304">
        <v>45770.375</v>
      </c>
      <c r="P25" s="345"/>
      <c r="R25"/>
    </row>
    <row r="26" spans="1:18">
      <c r="A26" s="1003"/>
      <c r="B26" s="1004"/>
      <c r="C26" s="1005"/>
      <c r="D26" s="1004"/>
      <c r="E26" s="332"/>
      <c r="F26" s="1006"/>
      <c r="G26" s="1035"/>
      <c r="H26" s="165"/>
      <c r="I26" s="346"/>
      <c r="J26" s="347"/>
      <c r="K26" s="347"/>
      <c r="L26" s="347"/>
      <c r="M26" s="348"/>
      <c r="N26" s="304"/>
      <c r="O26" s="304"/>
      <c r="P26" s="349"/>
      <c r="R26"/>
    </row>
    <row r="27" ht="15.6" spans="1:18">
      <c r="A27" s="1013"/>
      <c r="B27" s="1014"/>
      <c r="C27" s="1015"/>
      <c r="D27" s="1015"/>
      <c r="E27" s="1016"/>
      <c r="F27" s="1017"/>
      <c r="G27" s="1018"/>
      <c r="H27" s="1016"/>
      <c r="I27" s="1017"/>
      <c r="J27" s="1018"/>
      <c r="K27" s="1017"/>
      <c r="L27" s="1018"/>
      <c r="M27" s="1018"/>
      <c r="N27" s="1018"/>
      <c r="O27" s="1018"/>
      <c r="P27" s="1072"/>
      <c r="Q27" s="1095"/>
      <c r="R27"/>
    </row>
    <row r="28" ht="28.8" spans="1:19">
      <c r="A28" s="1036" t="s">
        <v>81</v>
      </c>
      <c r="B28" s="1037"/>
      <c r="C28" s="1038"/>
      <c r="D28" s="1038"/>
      <c r="E28" s="1038"/>
      <c r="F28" s="1039"/>
      <c r="G28" s="1040"/>
      <c r="H28" s="1038"/>
      <c r="I28" s="1039"/>
      <c r="J28" s="1040"/>
      <c r="K28" s="1040"/>
      <c r="L28" s="1039"/>
      <c r="M28" s="1040"/>
      <c r="N28" s="1040"/>
      <c r="O28" s="1040"/>
      <c r="P28" s="1040"/>
      <c r="Q28" s="1095"/>
      <c r="R28"/>
      <c r="S28" s="1096" t="s">
        <v>39</v>
      </c>
    </row>
    <row r="29" ht="15.6" spans="1:19">
      <c r="A29" s="149" t="s">
        <v>2</v>
      </c>
      <c r="B29" s="149" t="s">
        <v>3</v>
      </c>
      <c r="C29" s="329" t="s">
        <v>4</v>
      </c>
      <c r="D29" s="151" t="s">
        <v>5</v>
      </c>
      <c r="E29" s="883" t="s">
        <v>82</v>
      </c>
      <c r="F29" s="883" t="s">
        <v>7</v>
      </c>
      <c r="G29" s="883" t="s">
        <v>8</v>
      </c>
      <c r="H29" s="883" t="s">
        <v>9</v>
      </c>
      <c r="I29" s="178" t="s">
        <v>10</v>
      </c>
      <c r="J29" s="179" t="s">
        <v>83</v>
      </c>
      <c r="K29" s="179" t="s">
        <v>84</v>
      </c>
      <c r="L29" s="179" t="s">
        <v>85</v>
      </c>
      <c r="M29" s="301" t="s">
        <v>15</v>
      </c>
      <c r="N29" s="301" t="s">
        <v>46</v>
      </c>
      <c r="O29" s="301" t="s">
        <v>17</v>
      </c>
      <c r="P29" s="306" t="s">
        <v>18</v>
      </c>
      <c r="Q29" s="1097"/>
      <c r="R29" s="1054"/>
      <c r="S29" s="1054"/>
    </row>
    <row r="30" ht="15.6" spans="1:19">
      <c r="A30" s="998" t="s">
        <v>86</v>
      </c>
      <c r="B30" s="332" t="s">
        <v>87</v>
      </c>
      <c r="C30" s="1000" t="s">
        <v>88</v>
      </c>
      <c r="D30" s="999" t="s">
        <v>89</v>
      </c>
      <c r="E30" s="1041"/>
      <c r="F30" s="1019" t="s">
        <v>90</v>
      </c>
      <c r="G30" s="1034" t="s">
        <v>23</v>
      </c>
      <c r="H30" s="160">
        <v>45754</v>
      </c>
      <c r="I30" s="181">
        <v>45756</v>
      </c>
      <c r="J30" s="343">
        <v>45791</v>
      </c>
      <c r="K30" s="343">
        <v>45795</v>
      </c>
      <c r="L30" s="343">
        <v>45799</v>
      </c>
      <c r="M30" s="1074">
        <v>45751.6666666667</v>
      </c>
      <c r="N30" s="1075">
        <v>45749.4166666667</v>
      </c>
      <c r="O30" s="1075">
        <v>45750.375</v>
      </c>
      <c r="P30" s="1076" t="s">
        <v>24</v>
      </c>
      <c r="Q30" s="308"/>
      <c r="R30" s="350"/>
      <c r="S30" s="350"/>
    </row>
    <row r="31" ht="15.6" spans="1:19">
      <c r="A31" s="998" t="s">
        <v>91</v>
      </c>
      <c r="B31" s="158" t="s">
        <v>87</v>
      </c>
      <c r="C31" s="1000" t="s">
        <v>92</v>
      </c>
      <c r="D31" s="999" t="s">
        <v>93</v>
      </c>
      <c r="E31" s="1041"/>
      <c r="F31" s="1019" t="s">
        <v>94</v>
      </c>
      <c r="G31" s="1034" t="s">
        <v>28</v>
      </c>
      <c r="H31" s="160">
        <v>45761</v>
      </c>
      <c r="I31" s="181">
        <v>45761</v>
      </c>
      <c r="J31" s="343">
        <v>45798</v>
      </c>
      <c r="K31" s="343">
        <v>45802</v>
      </c>
      <c r="L31" s="343">
        <v>45806</v>
      </c>
      <c r="M31" s="1074">
        <v>45758.4166666667</v>
      </c>
      <c r="N31" s="1075">
        <v>45754.4166666667</v>
      </c>
      <c r="O31" s="1075">
        <v>45757.375</v>
      </c>
      <c r="P31" s="1076"/>
      <c r="Q31" s="308"/>
      <c r="R31" s="1090"/>
      <c r="S31" s="1090"/>
    </row>
    <row r="32" ht="15.6" spans="1:19">
      <c r="A32" s="998" t="s">
        <v>95</v>
      </c>
      <c r="B32" s="158" t="s">
        <v>87</v>
      </c>
      <c r="C32" s="1000" t="s">
        <v>96</v>
      </c>
      <c r="D32" s="1021" t="s">
        <v>97</v>
      </c>
      <c r="E32" s="1041"/>
      <c r="F32" s="1019" t="s">
        <v>98</v>
      </c>
      <c r="G32" s="1034" t="s">
        <v>33</v>
      </c>
      <c r="H32" s="160">
        <v>45768</v>
      </c>
      <c r="I32" s="181">
        <v>45768</v>
      </c>
      <c r="J32" s="343">
        <v>45805</v>
      </c>
      <c r="K32" s="343">
        <v>45809</v>
      </c>
      <c r="L32" s="343">
        <v>45813</v>
      </c>
      <c r="M32" s="1074">
        <v>45765.4166666667</v>
      </c>
      <c r="N32" s="1075">
        <v>45761.4166666667</v>
      </c>
      <c r="O32" s="1075">
        <v>45764.375</v>
      </c>
      <c r="P32" s="1076"/>
      <c r="Q32" s="308"/>
      <c r="R32" s="1090"/>
      <c r="S32" s="1090"/>
    </row>
    <row r="33" ht="15.6" spans="1:19">
      <c r="A33" s="998" t="s">
        <v>99</v>
      </c>
      <c r="B33" s="158" t="s">
        <v>87</v>
      </c>
      <c r="C33" s="1000" t="s">
        <v>100</v>
      </c>
      <c r="D33" s="999" t="s">
        <v>101</v>
      </c>
      <c r="E33" s="1041"/>
      <c r="F33" s="1019" t="s">
        <v>102</v>
      </c>
      <c r="G33" s="1034" t="s">
        <v>37</v>
      </c>
      <c r="H33" s="160">
        <v>45775</v>
      </c>
      <c r="I33" s="181">
        <v>45775</v>
      </c>
      <c r="J33" s="343">
        <v>45812</v>
      </c>
      <c r="K33" s="343">
        <v>45816</v>
      </c>
      <c r="L33" s="343">
        <v>45820</v>
      </c>
      <c r="M33" s="1074">
        <v>45772.4166666667</v>
      </c>
      <c r="N33" s="1075">
        <v>45768.4166666667</v>
      </c>
      <c r="O33" s="1075">
        <v>45771.375</v>
      </c>
      <c r="P33" s="1076"/>
      <c r="Q33" s="308"/>
      <c r="R33" s="1090"/>
      <c r="S33" s="1090"/>
    </row>
    <row r="34" ht="15.6" spans="1:19">
      <c r="A34" s="1003"/>
      <c r="B34" s="163"/>
      <c r="C34" s="1005"/>
      <c r="D34" s="1004"/>
      <c r="E34" s="1042"/>
      <c r="F34" s="1026"/>
      <c r="G34" s="1035"/>
      <c r="H34" s="165"/>
      <c r="I34" s="186"/>
      <c r="J34" s="343"/>
      <c r="K34" s="343"/>
      <c r="L34" s="343"/>
      <c r="M34" s="1074"/>
      <c r="N34" s="1075"/>
      <c r="O34" s="1075"/>
      <c r="P34" s="1077"/>
      <c r="Q34" s="308"/>
      <c r="R34" s="1090"/>
      <c r="S34" s="1090"/>
    </row>
    <row r="35" spans="1:20">
      <c r="A35" s="1043" t="s">
        <v>103</v>
      </c>
      <c r="B35" s="1044"/>
      <c r="C35" s="1045"/>
      <c r="D35" s="1046"/>
      <c r="E35" s="1047"/>
      <c r="F35" s="1048"/>
      <c r="G35" s="1049"/>
      <c r="H35" s="1049"/>
      <c r="I35" s="1048"/>
      <c r="J35" s="1048"/>
      <c r="K35" s="1048"/>
      <c r="L35" s="1048"/>
      <c r="M35" s="1048"/>
      <c r="N35" s="1078"/>
      <c r="O35" s="1078"/>
      <c r="P35" s="1078"/>
      <c r="Q35" s="353"/>
      <c r="R35" s="1054"/>
      <c r="S35" s="1054"/>
      <c r="T35" s="1054"/>
    </row>
    <row r="36" spans="1:18">
      <c r="A36" s="1043"/>
      <c r="B36" s="1044"/>
      <c r="C36" s="1045"/>
      <c r="D36" s="1047"/>
      <c r="E36" s="1047"/>
      <c r="F36" s="1048"/>
      <c r="G36" s="1049"/>
      <c r="H36" s="1049"/>
      <c r="I36" s="1048"/>
      <c r="J36" s="1048"/>
      <c r="K36" s="1048"/>
      <c r="L36" s="1048"/>
      <c r="M36" s="1048"/>
      <c r="N36" s="1078"/>
      <c r="O36" s="1078"/>
      <c r="P36" s="1078"/>
      <c r="R36"/>
    </row>
    <row r="37" ht="15.6" spans="1:18">
      <c r="A37" s="284" t="s">
        <v>104</v>
      </c>
      <c r="B37" s="284"/>
      <c r="C37" s="285"/>
      <c r="D37" s="285"/>
      <c r="E37" s="285"/>
      <c r="F37" s="996"/>
      <c r="G37" s="997"/>
      <c r="H37" s="285"/>
      <c r="I37" s="996"/>
      <c r="J37" s="997"/>
      <c r="K37" s="997"/>
      <c r="L37" s="997"/>
      <c r="M37" s="997"/>
      <c r="N37" s="997"/>
      <c r="O37" s="1079"/>
      <c r="P37" s="912"/>
      <c r="Q37" s="912"/>
      <c r="R37" s="912"/>
    </row>
    <row r="38" spans="1:19">
      <c r="A38" s="149" t="s">
        <v>2</v>
      </c>
      <c r="B38" s="149" t="s">
        <v>3</v>
      </c>
      <c r="C38" s="329" t="s">
        <v>4</v>
      </c>
      <c r="D38" s="329" t="s">
        <v>105</v>
      </c>
      <c r="E38" s="883" t="s">
        <v>66</v>
      </c>
      <c r="F38" s="883" t="s">
        <v>7</v>
      </c>
      <c r="G38" s="883" t="s">
        <v>8</v>
      </c>
      <c r="H38" s="883" t="s">
        <v>9</v>
      </c>
      <c r="I38" s="178" t="s">
        <v>10</v>
      </c>
      <c r="J38" s="179" t="s">
        <v>106</v>
      </c>
      <c r="K38" s="179" t="s">
        <v>107</v>
      </c>
      <c r="L38" s="179" t="s">
        <v>108</v>
      </c>
      <c r="M38" s="179" t="s">
        <v>109</v>
      </c>
      <c r="N38" s="179" t="s">
        <v>110</v>
      </c>
      <c r="O38" s="301" t="s">
        <v>15</v>
      </c>
      <c r="P38" s="301" t="s">
        <v>46</v>
      </c>
      <c r="Q38" s="301" t="s">
        <v>17</v>
      </c>
      <c r="R38" s="1098" t="s">
        <v>18</v>
      </c>
      <c r="S38" s="350"/>
    </row>
    <row r="39" spans="1:19">
      <c r="A39" s="998" t="s">
        <v>111</v>
      </c>
      <c r="B39" s="158" t="s">
        <v>48</v>
      </c>
      <c r="C39" s="1000" t="s">
        <v>112</v>
      </c>
      <c r="D39" s="999" t="s">
        <v>113</v>
      </c>
      <c r="E39" s="158"/>
      <c r="F39" s="1019" t="s">
        <v>114</v>
      </c>
      <c r="G39" s="1002" t="s">
        <v>115</v>
      </c>
      <c r="H39" s="160">
        <v>45753</v>
      </c>
      <c r="I39" s="950">
        <v>45755</v>
      </c>
      <c r="J39" s="927">
        <v>45790</v>
      </c>
      <c r="K39" s="927">
        <v>45794</v>
      </c>
      <c r="L39" s="927">
        <v>45798</v>
      </c>
      <c r="M39" s="927">
        <v>45802</v>
      </c>
      <c r="N39" s="927">
        <v>45808</v>
      </c>
      <c r="O39" s="1073">
        <v>45751.4166666667</v>
      </c>
      <c r="P39" s="957" t="s">
        <v>52</v>
      </c>
      <c r="Q39" s="957">
        <v>45749.375</v>
      </c>
      <c r="R39" s="191" t="s">
        <v>24</v>
      </c>
      <c r="S39" s="350"/>
    </row>
    <row r="40" spans="1:19">
      <c r="A40" s="998" t="s">
        <v>116</v>
      </c>
      <c r="B40" s="158" t="s">
        <v>48</v>
      </c>
      <c r="C40" s="1000" t="s">
        <v>117</v>
      </c>
      <c r="D40" s="999" t="s">
        <v>118</v>
      </c>
      <c r="E40" s="158"/>
      <c r="F40" s="1019" t="s">
        <v>119</v>
      </c>
      <c r="G40" s="1002" t="s">
        <v>23</v>
      </c>
      <c r="H40" s="160">
        <v>45760</v>
      </c>
      <c r="I40" s="181">
        <v>45761</v>
      </c>
      <c r="J40" s="343">
        <v>45797</v>
      </c>
      <c r="K40" s="343">
        <v>45801</v>
      </c>
      <c r="L40" s="343">
        <v>45805</v>
      </c>
      <c r="M40" s="343">
        <v>45809</v>
      </c>
      <c r="N40" s="343">
        <v>45815</v>
      </c>
      <c r="O40" s="184">
        <v>45757.4166666667</v>
      </c>
      <c r="P40" s="957" t="s">
        <v>52</v>
      </c>
      <c r="Q40" s="185">
        <v>45757.375</v>
      </c>
      <c r="R40" s="191"/>
      <c r="S40" s="350"/>
    </row>
    <row r="41" spans="1:19">
      <c r="A41" s="1050" t="s">
        <v>120</v>
      </c>
      <c r="B41" s="158" t="s">
        <v>48</v>
      </c>
      <c r="C41" s="1051" t="s">
        <v>121</v>
      </c>
      <c r="D41" s="1023" t="s">
        <v>122</v>
      </c>
      <c r="E41" s="158"/>
      <c r="F41" s="158" t="s">
        <v>123</v>
      </c>
      <c r="G41" s="1002" t="s">
        <v>28</v>
      </c>
      <c r="H41" s="160">
        <v>45767</v>
      </c>
      <c r="I41" s="181">
        <v>45767</v>
      </c>
      <c r="J41" s="343">
        <v>45804</v>
      </c>
      <c r="K41" s="343">
        <v>45808</v>
      </c>
      <c r="L41" s="343">
        <v>45812</v>
      </c>
      <c r="M41" s="343">
        <v>45816</v>
      </c>
      <c r="N41" s="343">
        <v>45822</v>
      </c>
      <c r="O41" s="184">
        <v>45763.4166666667</v>
      </c>
      <c r="P41" s="957" t="s">
        <v>52</v>
      </c>
      <c r="Q41" s="957">
        <v>45763.375</v>
      </c>
      <c r="R41" s="191"/>
      <c r="S41" s="350"/>
    </row>
    <row r="42" spans="1:19">
      <c r="A42" s="998" t="s">
        <v>124</v>
      </c>
      <c r="B42" s="158" t="s">
        <v>48</v>
      </c>
      <c r="C42" s="1000" t="s">
        <v>125</v>
      </c>
      <c r="D42" s="999" t="s">
        <v>126</v>
      </c>
      <c r="E42" s="158"/>
      <c r="F42" s="1019" t="s">
        <v>127</v>
      </c>
      <c r="G42" s="1002" t="s">
        <v>33</v>
      </c>
      <c r="H42" s="160">
        <v>45774</v>
      </c>
      <c r="I42" s="181">
        <v>45773</v>
      </c>
      <c r="J42" s="343">
        <v>45811</v>
      </c>
      <c r="K42" s="343">
        <v>45815</v>
      </c>
      <c r="L42" s="343">
        <v>45819</v>
      </c>
      <c r="M42" s="343">
        <v>45823</v>
      </c>
      <c r="N42" s="343">
        <v>45829</v>
      </c>
      <c r="O42" s="184">
        <v>45769.4166666667</v>
      </c>
      <c r="P42" s="957" t="s">
        <v>52</v>
      </c>
      <c r="Q42" s="957">
        <v>45769.375</v>
      </c>
      <c r="R42" s="191"/>
      <c r="S42" s="350"/>
    </row>
    <row r="43" spans="1:18">
      <c r="A43" s="1003"/>
      <c r="B43" s="163"/>
      <c r="C43" s="1005"/>
      <c r="D43" s="1004"/>
      <c r="E43" s="158"/>
      <c r="F43" s="1026"/>
      <c r="G43" s="1007"/>
      <c r="H43" s="165"/>
      <c r="I43" s="186"/>
      <c r="J43" s="343"/>
      <c r="K43" s="343"/>
      <c r="L43" s="343"/>
      <c r="M43" s="343"/>
      <c r="N43" s="343"/>
      <c r="O43" s="184"/>
      <c r="P43" s="957"/>
      <c r="Q43" s="957"/>
      <c r="R43" s="191"/>
    </row>
    <row r="44" spans="1:19">
      <c r="A44" s="1047"/>
      <c r="B44" s="351"/>
      <c r="C44" s="1052"/>
      <c r="D44" s="1052"/>
      <c r="E44" s="1052"/>
      <c r="F44" s="1053"/>
      <c r="G44" s="1054"/>
      <c r="H44" s="1052"/>
      <c r="I44" s="1053"/>
      <c r="J44" s="1054"/>
      <c r="K44" s="1053"/>
      <c r="L44" s="1054"/>
      <c r="M44" s="1054"/>
      <c r="N44" s="1054"/>
      <c r="O44" s="1054"/>
      <c r="P44" s="1054"/>
      <c r="R44" s="307"/>
      <c r="S44" s="307"/>
    </row>
    <row r="45" ht="15.6" spans="1:19">
      <c r="A45" s="995" t="s">
        <v>128</v>
      </c>
      <c r="B45" s="284"/>
      <c r="C45" s="284"/>
      <c r="D45" s="284"/>
      <c r="E45" s="284"/>
      <c r="F45" s="1055"/>
      <c r="G45" s="995"/>
      <c r="H45" s="284"/>
      <c r="I45" s="1055"/>
      <c r="J45" s="995"/>
      <c r="K45" s="1055"/>
      <c r="L45" s="995"/>
      <c r="M45" s="995"/>
      <c r="N45" s="995"/>
      <c r="O45" s="1080"/>
      <c r="P45" s="912"/>
      <c r="Q45" s="995"/>
      <c r="R45" s="1095"/>
      <c r="S45" s="1095"/>
    </row>
    <row r="46" spans="1:20">
      <c r="A46" s="149" t="s">
        <v>2</v>
      </c>
      <c r="B46" s="149" t="s">
        <v>3</v>
      </c>
      <c r="C46" s="329" t="s">
        <v>4</v>
      </c>
      <c r="D46" s="151" t="s">
        <v>105</v>
      </c>
      <c r="E46" s="152" t="s">
        <v>66</v>
      </c>
      <c r="F46" s="883" t="s">
        <v>7</v>
      </c>
      <c r="G46" s="883" t="s">
        <v>8</v>
      </c>
      <c r="H46" s="883" t="s">
        <v>9</v>
      </c>
      <c r="I46" s="178" t="s">
        <v>10</v>
      </c>
      <c r="J46" s="179" t="s">
        <v>129</v>
      </c>
      <c r="K46" s="179" t="s">
        <v>130</v>
      </c>
      <c r="L46" s="179" t="s">
        <v>131</v>
      </c>
      <c r="M46" s="179" t="s">
        <v>132</v>
      </c>
      <c r="N46" s="301" t="s">
        <v>15</v>
      </c>
      <c r="O46" s="301" t="s">
        <v>46</v>
      </c>
      <c r="P46" s="301" t="s">
        <v>17</v>
      </c>
      <c r="Q46" s="306" t="s">
        <v>18</v>
      </c>
      <c r="R46"/>
      <c r="S46" s="1054"/>
      <c r="T46" s="1099"/>
    </row>
    <row r="47" spans="1:20">
      <c r="A47" s="998" t="s">
        <v>133</v>
      </c>
      <c r="B47" s="158" t="s">
        <v>134</v>
      </c>
      <c r="C47" s="1000" t="s">
        <v>135</v>
      </c>
      <c r="D47" s="999" t="s">
        <v>136</v>
      </c>
      <c r="E47" s="1056"/>
      <c r="F47" s="1019" t="s">
        <v>135</v>
      </c>
      <c r="G47" s="1034" t="s">
        <v>23</v>
      </c>
      <c r="H47" s="160">
        <v>45753</v>
      </c>
      <c r="I47" s="181">
        <v>45753</v>
      </c>
      <c r="J47" s="160">
        <v>45793</v>
      </c>
      <c r="K47" s="160">
        <v>45797</v>
      </c>
      <c r="L47" s="160">
        <v>45801</v>
      </c>
      <c r="M47" s="160">
        <v>45803</v>
      </c>
      <c r="N47" s="184">
        <v>45749.4166666667</v>
      </c>
      <c r="O47" s="957">
        <v>45747.4166666667</v>
      </c>
      <c r="P47" s="185">
        <v>45749.375</v>
      </c>
      <c r="Q47" s="1084" t="s">
        <v>24</v>
      </c>
      <c r="R47" s="1100"/>
      <c r="S47" s="1100"/>
      <c r="T47" s="1100"/>
    </row>
    <row r="48" spans="1:20">
      <c r="A48" s="998" t="s">
        <v>137</v>
      </c>
      <c r="B48" s="158" t="s">
        <v>20</v>
      </c>
      <c r="C48" s="1000" t="s">
        <v>138</v>
      </c>
      <c r="D48" s="999" t="s">
        <v>139</v>
      </c>
      <c r="E48" s="1056"/>
      <c r="F48" s="1019" t="s">
        <v>138</v>
      </c>
      <c r="G48" s="1034" t="s">
        <v>28</v>
      </c>
      <c r="H48" s="160">
        <v>45760</v>
      </c>
      <c r="I48" s="181">
        <v>45760</v>
      </c>
      <c r="J48" s="160">
        <v>45800</v>
      </c>
      <c r="K48" s="160">
        <v>45804</v>
      </c>
      <c r="L48" s="160">
        <v>45808</v>
      </c>
      <c r="M48" s="160">
        <v>45810</v>
      </c>
      <c r="N48" s="184">
        <v>45756.4166666667</v>
      </c>
      <c r="O48" s="957">
        <v>45754.4166666667</v>
      </c>
      <c r="P48" s="185">
        <v>45756.375</v>
      </c>
      <c r="Q48" s="1085"/>
      <c r="R48" s="1090"/>
      <c r="S48" s="1090"/>
      <c r="T48" s="1090"/>
    </row>
    <row r="49" spans="1:20">
      <c r="A49" s="998" t="s">
        <v>140</v>
      </c>
      <c r="B49" s="158" t="s">
        <v>20</v>
      </c>
      <c r="C49" s="1000" t="s">
        <v>141</v>
      </c>
      <c r="D49" s="999" t="s">
        <v>142</v>
      </c>
      <c r="E49" s="1056"/>
      <c r="F49" s="1057" t="s">
        <v>141</v>
      </c>
      <c r="G49" s="1034" t="s">
        <v>33</v>
      </c>
      <c r="H49" s="160">
        <v>45767</v>
      </c>
      <c r="I49" s="181">
        <v>45767</v>
      </c>
      <c r="J49" s="160">
        <v>45807</v>
      </c>
      <c r="K49" s="160">
        <v>45811</v>
      </c>
      <c r="L49" s="160">
        <v>45815</v>
      </c>
      <c r="M49" s="160">
        <v>45817</v>
      </c>
      <c r="N49" s="184">
        <v>45763.4166666667</v>
      </c>
      <c r="O49" s="957">
        <v>45761.4166666667</v>
      </c>
      <c r="P49" s="185">
        <v>45763.375</v>
      </c>
      <c r="Q49" s="1085"/>
      <c r="R49" s="1100"/>
      <c r="S49" s="1100"/>
      <c r="T49" s="1100"/>
    </row>
    <row r="50" spans="1:20">
      <c r="A50" s="1003" t="s">
        <v>143</v>
      </c>
      <c r="B50" s="163"/>
      <c r="C50" s="1005"/>
      <c r="D50" s="1004"/>
      <c r="E50" s="1058"/>
      <c r="F50" s="1026"/>
      <c r="G50" s="1035"/>
      <c r="H50" s="165"/>
      <c r="I50" s="186">
        <v>45774</v>
      </c>
      <c r="J50" s="160"/>
      <c r="K50" s="165"/>
      <c r="L50" s="160"/>
      <c r="M50" s="185"/>
      <c r="N50" s="189"/>
      <c r="O50" s="185"/>
      <c r="P50" s="185"/>
      <c r="Q50" s="1085"/>
      <c r="R50" s="1100"/>
      <c r="S50" s="1100"/>
      <c r="T50" s="1100"/>
    </row>
    <row r="51" spans="1:20">
      <c r="A51" s="1003"/>
      <c r="B51" s="163"/>
      <c r="C51" s="1005"/>
      <c r="D51" s="1004"/>
      <c r="E51" s="1058"/>
      <c r="F51" s="1026"/>
      <c r="G51" s="1035"/>
      <c r="H51" s="165"/>
      <c r="I51" s="186"/>
      <c r="J51" s="165"/>
      <c r="K51" s="165"/>
      <c r="L51" s="165"/>
      <c r="M51" s="185"/>
      <c r="N51" s="189"/>
      <c r="O51" s="185"/>
      <c r="P51" s="185"/>
      <c r="Q51" s="1085"/>
      <c r="R51" s="1090"/>
      <c r="S51" s="1090"/>
      <c r="T51" s="1090"/>
    </row>
    <row r="52" ht="15.6" spans="1:20">
      <c r="A52" s="1059"/>
      <c r="B52" s="1060"/>
      <c r="C52" s="1061"/>
      <c r="D52" s="1062"/>
      <c r="E52" s="1062"/>
      <c r="F52" s="1063"/>
      <c r="G52" s="1064"/>
      <c r="H52" s="1062"/>
      <c r="I52" s="1081"/>
      <c r="J52" s="1064"/>
      <c r="K52" s="1063"/>
      <c r="L52" s="1082"/>
      <c r="M52" s="1083"/>
      <c r="N52" s="1083"/>
      <c r="O52" s="1064"/>
      <c r="P52" s="1064"/>
      <c r="Q52" s="1064"/>
      <c r="R52" s="1101"/>
      <c r="T52" s="1095"/>
    </row>
    <row r="53" ht="15.6" spans="1:19">
      <c r="A53" s="995" t="s">
        <v>144</v>
      </c>
      <c r="B53" s="284"/>
      <c r="C53" s="284"/>
      <c r="D53" s="284"/>
      <c r="E53" s="284"/>
      <c r="F53" s="1055"/>
      <c r="G53" s="995"/>
      <c r="H53" s="284"/>
      <c r="I53" s="1055"/>
      <c r="J53" s="995"/>
      <c r="K53" s="1055"/>
      <c r="L53" s="995"/>
      <c r="M53" s="995"/>
      <c r="N53" s="995"/>
      <c r="O53" s="1080"/>
      <c r="P53" s="912"/>
      <c r="Q53" s="66"/>
      <c r="R53" s="1095"/>
      <c r="S53" s="1095"/>
    </row>
    <row r="54" spans="1:19">
      <c r="A54" s="149" t="s">
        <v>2</v>
      </c>
      <c r="B54" s="149" t="s">
        <v>3</v>
      </c>
      <c r="C54" s="329" t="s">
        <v>4</v>
      </c>
      <c r="D54" s="151" t="s">
        <v>105</v>
      </c>
      <c r="E54" s="152" t="s">
        <v>145</v>
      </c>
      <c r="F54" s="883" t="s">
        <v>7</v>
      </c>
      <c r="G54" s="883" t="s">
        <v>8</v>
      </c>
      <c r="H54" s="883" t="s">
        <v>9</v>
      </c>
      <c r="I54" s="178" t="s">
        <v>10</v>
      </c>
      <c r="J54" s="179" t="s">
        <v>146</v>
      </c>
      <c r="K54" s="179" t="s">
        <v>147</v>
      </c>
      <c r="L54" s="179" t="s">
        <v>148</v>
      </c>
      <c r="M54" s="301" t="s">
        <v>15</v>
      </c>
      <c r="N54" s="301" t="s">
        <v>46</v>
      </c>
      <c r="O54" s="301" t="s">
        <v>17</v>
      </c>
      <c r="P54" s="306" t="s">
        <v>18</v>
      </c>
      <c r="Q54" s="66"/>
      <c r="R54" s="1054"/>
      <c r="S54" s="1099"/>
    </row>
    <row r="55" spans="1:19">
      <c r="A55" s="998" t="s">
        <v>143</v>
      </c>
      <c r="B55" s="158"/>
      <c r="C55" s="1000"/>
      <c r="D55" s="999"/>
      <c r="E55" s="1056"/>
      <c r="F55" s="1019"/>
      <c r="G55" s="1034"/>
      <c r="H55" s="160"/>
      <c r="I55" s="181">
        <v>45750</v>
      </c>
      <c r="J55" s="160"/>
      <c r="K55" s="160"/>
      <c r="L55" s="160"/>
      <c r="M55" s="184"/>
      <c r="N55" s="957"/>
      <c r="O55" s="957"/>
      <c r="P55" s="1084" t="s">
        <v>24</v>
      </c>
      <c r="Q55" s="1102"/>
      <c r="R55" s="1100"/>
      <c r="S55" s="1100"/>
    </row>
    <row r="56" spans="1:19">
      <c r="A56" s="998" t="s">
        <v>143</v>
      </c>
      <c r="B56" s="158"/>
      <c r="C56" s="1000"/>
      <c r="D56" s="999"/>
      <c r="E56" s="1056"/>
      <c r="F56" s="1019"/>
      <c r="G56" s="1034"/>
      <c r="H56" s="160"/>
      <c r="I56" s="181">
        <v>45757</v>
      </c>
      <c r="J56" s="160"/>
      <c r="K56" s="160"/>
      <c r="L56" s="160"/>
      <c r="M56" s="184"/>
      <c r="N56" s="957"/>
      <c r="O56" s="957"/>
      <c r="P56" s="1085"/>
      <c r="Q56" s="1103"/>
      <c r="R56" s="1090"/>
      <c r="S56" s="1090"/>
    </row>
    <row r="57" spans="1:19">
      <c r="A57" s="998" t="s">
        <v>149</v>
      </c>
      <c r="B57" s="158" t="s">
        <v>87</v>
      </c>
      <c r="C57" s="1000" t="s">
        <v>150</v>
      </c>
      <c r="D57" s="999" t="s">
        <v>151</v>
      </c>
      <c r="E57" s="1056"/>
      <c r="F57" s="1019" t="s">
        <v>152</v>
      </c>
      <c r="G57" s="1034" t="s">
        <v>28</v>
      </c>
      <c r="H57" s="160">
        <v>45764</v>
      </c>
      <c r="I57" s="181">
        <v>45763</v>
      </c>
      <c r="J57" s="160">
        <v>45806</v>
      </c>
      <c r="K57" s="160">
        <v>45810</v>
      </c>
      <c r="L57" s="160">
        <v>45813</v>
      </c>
      <c r="M57" s="184">
        <v>45759.4166666667</v>
      </c>
      <c r="N57" s="957">
        <v>45756.4166666667</v>
      </c>
      <c r="O57" s="957">
        <v>45758.375</v>
      </c>
      <c r="P57" s="1085"/>
      <c r="Q57" s="1102"/>
      <c r="R57" s="1100"/>
      <c r="S57" s="1100"/>
    </row>
    <row r="58" spans="1:19">
      <c r="A58" s="998" t="s">
        <v>153</v>
      </c>
      <c r="B58" s="158" t="s">
        <v>87</v>
      </c>
      <c r="C58" s="1000" t="s">
        <v>154</v>
      </c>
      <c r="D58" s="999" t="s">
        <v>155</v>
      </c>
      <c r="E58" s="1056"/>
      <c r="F58" s="1019" t="s">
        <v>156</v>
      </c>
      <c r="G58" s="1034" t="s">
        <v>33</v>
      </c>
      <c r="H58" s="160">
        <v>45771</v>
      </c>
      <c r="I58" s="181">
        <v>45770</v>
      </c>
      <c r="J58" s="160">
        <v>45813</v>
      </c>
      <c r="K58" s="160">
        <v>45817</v>
      </c>
      <c r="L58" s="160">
        <v>45820</v>
      </c>
      <c r="M58" s="184">
        <v>45766.4166666667</v>
      </c>
      <c r="N58" s="957">
        <v>45764.4166666667</v>
      </c>
      <c r="O58" s="957">
        <v>45765.375</v>
      </c>
      <c r="P58" s="1085"/>
      <c r="Q58" s="1102"/>
      <c r="R58" s="1100"/>
      <c r="S58" s="1100"/>
    </row>
    <row r="59" spans="1:19">
      <c r="A59" s="1003"/>
      <c r="B59" s="163"/>
      <c r="C59" s="1005"/>
      <c r="D59" s="1004"/>
      <c r="E59" s="1058"/>
      <c r="F59" s="1026"/>
      <c r="G59" s="1035"/>
      <c r="H59" s="165"/>
      <c r="I59" s="186"/>
      <c r="J59" s="165"/>
      <c r="K59" s="165"/>
      <c r="L59" s="165"/>
      <c r="M59" s="189"/>
      <c r="N59" s="185"/>
      <c r="O59" s="185"/>
      <c r="P59" s="1085"/>
      <c r="Q59" s="1103"/>
      <c r="R59" s="1090"/>
      <c r="S59" s="1090"/>
    </row>
    <row r="60" ht="15.6" spans="1:20">
      <c r="A60" s="1059" t="s">
        <v>157</v>
      </c>
      <c r="B60" s="1060"/>
      <c r="C60" s="1061"/>
      <c r="D60" s="1062"/>
      <c r="E60" s="1062"/>
      <c r="F60" s="1063"/>
      <c r="G60" s="1064"/>
      <c r="H60" s="1062"/>
      <c r="I60" s="1081"/>
      <c r="J60" s="1064"/>
      <c r="K60" s="1063"/>
      <c r="L60" s="1082"/>
      <c r="M60" s="1083"/>
      <c r="N60" s="1083"/>
      <c r="O60" s="1064"/>
      <c r="P60" s="1064"/>
      <c r="Q60" s="1104"/>
      <c r="R60" s="1101"/>
      <c r="T60" s="1095"/>
    </row>
    <row r="61" ht="15.6" spans="1:19">
      <c r="A61" s="1013"/>
      <c r="B61" s="1013"/>
      <c r="C61" s="1013"/>
      <c r="D61" s="1013"/>
      <c r="E61" s="1013"/>
      <c r="F61" s="1013"/>
      <c r="G61" s="1013"/>
      <c r="H61" s="1013"/>
      <c r="I61" s="1013"/>
      <c r="J61" s="1013"/>
      <c r="K61" s="1013"/>
      <c r="L61" s="1013"/>
      <c r="M61" s="1013"/>
      <c r="N61" s="1013"/>
      <c r="O61" s="1013"/>
      <c r="P61" s="1013"/>
      <c r="Q61" s="1013"/>
      <c r="R61" s="1013"/>
      <c r="S61" s="1095"/>
    </row>
    <row r="62" ht="15.6" spans="1:18">
      <c r="A62" s="1065" t="s">
        <v>158</v>
      </c>
      <c r="B62" s="351"/>
      <c r="Q62" s="1105"/>
      <c r="R62" s="1095"/>
    </row>
    <row r="63" ht="15.6" spans="1:18">
      <c r="A63" s="1066" t="s">
        <v>159</v>
      </c>
      <c r="B63" s="1067"/>
      <c r="C63" s="1067"/>
      <c r="D63" s="1067"/>
      <c r="E63" s="1067"/>
      <c r="F63" s="1068"/>
      <c r="G63" s="1066"/>
      <c r="H63" s="1067"/>
      <c r="I63" s="1068"/>
      <c r="J63" s="1066"/>
      <c r="K63" s="1068"/>
      <c r="L63" s="1066"/>
      <c r="M63" s="1086"/>
      <c r="N63" s="1086"/>
      <c r="O63" s="1086"/>
      <c r="P63" s="1086"/>
      <c r="Q63" s="1095"/>
      <c r="R63"/>
    </row>
    <row r="64" ht="15.6" spans="1:18">
      <c r="A64" s="1066" t="s">
        <v>160</v>
      </c>
      <c r="B64" s="1067"/>
      <c r="C64" s="1067"/>
      <c r="D64" s="1067"/>
      <c r="E64" s="1067"/>
      <c r="F64" s="1068"/>
      <c r="G64" s="1066"/>
      <c r="H64" s="1067"/>
      <c r="I64" s="1068"/>
      <c r="J64" s="1066"/>
      <c r="K64" s="1068"/>
      <c r="L64" s="1066"/>
      <c r="M64" s="1086"/>
      <c r="N64" s="1086"/>
      <c r="O64" s="1086"/>
      <c r="P64" s="1086"/>
      <c r="Q64" s="1095"/>
      <c r="R64"/>
    </row>
    <row r="65" ht="15.6" spans="1:18">
      <c r="A65" s="1106" t="s">
        <v>161</v>
      </c>
      <c r="B65" s="1107"/>
      <c r="C65" s="1107"/>
      <c r="D65" s="1108"/>
      <c r="E65" s="1108"/>
      <c r="F65" s="1109"/>
      <c r="G65" s="1110"/>
      <c r="H65" s="1108"/>
      <c r="I65" s="1109"/>
      <c r="J65" s="1110"/>
      <c r="K65" s="1109"/>
      <c r="L65" s="1110"/>
      <c r="M65" s="1086"/>
      <c r="Q65" s="1095"/>
      <c r="R65"/>
    </row>
    <row r="66" ht="15.6" spans="1:18">
      <c r="A66" s="1106" t="s">
        <v>162</v>
      </c>
      <c r="B66" s="1107"/>
      <c r="C66" s="1107"/>
      <c r="D66" s="1108"/>
      <c r="E66" s="1108"/>
      <c r="F66" s="1109"/>
      <c r="G66" s="1110"/>
      <c r="H66" s="1108"/>
      <c r="I66" s="1109"/>
      <c r="J66" s="1110"/>
      <c r="K66" s="1109"/>
      <c r="L66" s="1110"/>
      <c r="M66" s="1086"/>
      <c r="Q66" s="1095"/>
      <c r="R66"/>
    </row>
    <row r="67" ht="15.6" spans="1:18">
      <c r="A67" s="1110" t="s">
        <v>163</v>
      </c>
      <c r="B67" s="1108"/>
      <c r="C67" s="1108"/>
      <c r="D67" s="1108"/>
      <c r="E67" s="1108"/>
      <c r="F67" s="1109"/>
      <c r="G67" s="1110"/>
      <c r="H67" s="1108"/>
      <c r="I67" s="1109"/>
      <c r="J67" s="1110"/>
      <c r="K67" s="1109"/>
      <c r="L67" s="1110"/>
      <c r="M67" s="1086"/>
      <c r="R67"/>
    </row>
    <row r="68" ht="15.6" spans="1:18">
      <c r="A68" s="1111" t="s">
        <v>164</v>
      </c>
      <c r="B68" s="1112"/>
      <c r="C68" s="1112"/>
      <c r="D68" s="1108"/>
      <c r="E68" s="1108"/>
      <c r="F68" s="1109"/>
      <c r="G68" s="1110"/>
      <c r="H68" s="1108"/>
      <c r="I68" s="1109"/>
      <c r="J68" s="1110"/>
      <c r="K68" s="1109"/>
      <c r="L68" s="1110"/>
      <c r="M68" s="1086"/>
      <c r="R68"/>
    </row>
    <row r="69" ht="15.6" spans="1:18">
      <c r="A69" s="1113" t="s">
        <v>165</v>
      </c>
      <c r="B69" s="1114"/>
      <c r="C69" s="1115"/>
      <c r="D69" s="1115"/>
      <c r="E69" s="1115"/>
      <c r="F69" s="1116"/>
      <c r="G69" s="1086"/>
      <c r="H69" s="1115"/>
      <c r="I69" s="1116"/>
      <c r="J69" s="1086"/>
      <c r="K69" s="1116"/>
      <c r="L69" s="1086"/>
      <c r="M69" s="1086"/>
      <c r="R69"/>
    </row>
    <row r="70" ht="15.6" spans="1:18">
      <c r="A70" s="1113" t="s">
        <v>166</v>
      </c>
      <c r="B70" s="1114"/>
      <c r="C70" s="1115"/>
      <c r="D70" s="1115"/>
      <c r="E70" s="1115"/>
      <c r="F70" s="1116"/>
      <c r="G70" s="1086"/>
      <c r="H70" s="1115"/>
      <c r="I70" s="1116"/>
      <c r="J70" s="1086"/>
      <c r="K70" s="1116"/>
      <c r="L70" s="1086"/>
      <c r="M70" s="1086"/>
      <c r="N70" s="1095"/>
      <c r="R70"/>
    </row>
    <row r="71" ht="15.6" spans="1:18">
      <c r="A71" s="1113" t="s">
        <v>167</v>
      </c>
      <c r="B71" s="1114"/>
      <c r="C71" s="1115"/>
      <c r="D71" s="1115"/>
      <c r="E71" s="1115"/>
      <c r="F71" s="1116"/>
      <c r="G71" s="1086"/>
      <c r="H71" s="1115"/>
      <c r="I71" s="1116"/>
      <c r="J71" s="1086"/>
      <c r="K71" s="1116"/>
      <c r="L71" s="1086"/>
      <c r="M71" s="1086"/>
      <c r="N71" s="1095"/>
      <c r="R71"/>
    </row>
    <row r="72" ht="15.6" spans="1:18">
      <c r="A72" s="1113" t="s">
        <v>168</v>
      </c>
      <c r="B72" s="1114"/>
      <c r="C72" s="1115"/>
      <c r="D72" s="1115"/>
      <c r="E72" s="1115"/>
      <c r="F72" s="1116"/>
      <c r="G72" s="1086"/>
      <c r="H72" s="1115"/>
      <c r="I72" s="1116"/>
      <c r="J72" s="1086"/>
      <c r="K72" s="1116"/>
      <c r="L72" s="1086"/>
      <c r="N72" s="1095"/>
      <c r="R72"/>
    </row>
    <row r="73" ht="15.6" spans="1:18">
      <c r="A73" s="1113" t="s">
        <v>169</v>
      </c>
      <c r="B73" s="1114"/>
      <c r="C73" s="1115"/>
      <c r="D73" s="1115"/>
      <c r="E73" s="1115"/>
      <c r="F73" s="1116"/>
      <c r="G73" s="1086"/>
      <c r="H73" s="1115"/>
      <c r="I73" s="1116"/>
      <c r="J73" s="1086"/>
      <c r="K73" s="1116"/>
      <c r="L73" s="1086"/>
      <c r="N73" s="1095"/>
      <c r="R73"/>
    </row>
    <row r="74" ht="15.6" spans="1:12">
      <c r="A74" s="1113" t="s">
        <v>170</v>
      </c>
      <c r="B74" s="1114"/>
      <c r="C74" s="1115"/>
      <c r="D74" s="1115"/>
      <c r="E74" s="1115"/>
      <c r="F74" s="1116"/>
      <c r="G74" s="1086"/>
      <c r="H74" s="1115"/>
      <c r="I74" s="1116"/>
      <c r="J74" s="1086"/>
      <c r="K74" s="1116"/>
      <c r="L74" s="1086"/>
    </row>
    <row r="75" ht="15.6" spans="1:12">
      <c r="A75" s="1113" t="s">
        <v>171</v>
      </c>
      <c r="B75" s="1114"/>
      <c r="C75" s="1115"/>
      <c r="D75" s="1115"/>
      <c r="E75" s="1115"/>
      <c r="F75" s="1116"/>
      <c r="G75" s="1086"/>
      <c r="H75" s="1115"/>
      <c r="I75" s="1116"/>
      <c r="J75" s="1086"/>
      <c r="K75" s="1116"/>
      <c r="L75" s="1086"/>
    </row>
    <row r="76" ht="15.6" spans="1:12">
      <c r="A76" s="1113" t="s">
        <v>172</v>
      </c>
      <c r="B76" s="1114"/>
      <c r="C76" s="1115"/>
      <c r="D76" s="1115"/>
      <c r="E76" s="1115"/>
      <c r="F76" s="1116"/>
      <c r="G76" s="1086"/>
      <c r="H76" s="1115"/>
      <c r="I76" s="1116"/>
      <c r="J76" s="1086"/>
      <c r="K76" s="1116"/>
      <c r="L76" s="1086"/>
    </row>
    <row r="77" spans="1:15">
      <c r="A77" s="1113" t="s">
        <v>173</v>
      </c>
      <c r="B77" s="1114"/>
      <c r="C77" s="1114"/>
      <c r="D77" s="1114"/>
      <c r="E77" s="1114"/>
      <c r="F77" s="1117"/>
      <c r="G77" s="1113"/>
      <c r="H77" s="1114"/>
      <c r="I77" s="1117"/>
      <c r="J77" s="1113"/>
      <c r="K77" s="1117"/>
      <c r="L77" s="1113"/>
      <c r="M77" s="1113"/>
      <c r="N77" s="1113"/>
      <c r="O77" s="1113"/>
    </row>
    <row r="78" spans="1:2">
      <c r="A78" s="1113" t="s">
        <v>174</v>
      </c>
      <c r="B78" s="1114"/>
    </row>
    <row r="79" spans="1:2">
      <c r="A79" s="1113" t="s">
        <v>175</v>
      </c>
      <c r="B79" s="1114"/>
    </row>
    <row r="80" spans="1:2">
      <c r="A80" s="1113" t="s">
        <v>176</v>
      </c>
      <c r="B80" s="1114"/>
    </row>
    <row r="81" spans="1:2">
      <c r="A81" s="1118"/>
      <c r="B81" s="1119"/>
    </row>
  </sheetData>
  <mergeCells count="11">
    <mergeCell ref="A1:S1"/>
    <mergeCell ref="O37:R37"/>
    <mergeCell ref="O45:P45"/>
    <mergeCell ref="O53:P53"/>
    <mergeCell ref="P22:P26"/>
    <mergeCell ref="P30:P34"/>
    <mergeCell ref="P55:P59"/>
    <mergeCell ref="Q5:Q9"/>
    <mergeCell ref="Q14:Q18"/>
    <mergeCell ref="Q47:Q51"/>
    <mergeCell ref="R39:R43"/>
  </mergeCells>
  <hyperlinks>
    <hyperlink ref="A1" location="" display="中远海集运上海欧洲线2025年4月上海港开航班轮船期表"/>
  </hyperlinks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4"/>
  <sheetViews>
    <sheetView zoomScale="85" zoomScaleNormal="85" workbookViewId="0">
      <selection activeCell="G11" sqref="G11"/>
    </sheetView>
  </sheetViews>
  <sheetFormatPr defaultColWidth="9" defaultRowHeight="15.6"/>
  <cols>
    <col min="1" max="1" width="25.25" style="5" customWidth="1"/>
    <col min="2" max="2" width="6.25" style="5" customWidth="1"/>
    <col min="3" max="3" width="12" style="5" customWidth="1"/>
    <col min="4" max="4" width="10.75" style="5" customWidth="1"/>
    <col min="5" max="5" width="4.37962962962963" style="5" customWidth="1"/>
    <col min="6" max="6" width="17" style="5" customWidth="1"/>
    <col min="7" max="7" width="7" style="878" customWidth="1"/>
    <col min="8" max="9" width="5.62962962962963" style="878" customWidth="1"/>
    <col min="10" max="10" width="9.62962962962963" style="879" customWidth="1"/>
    <col min="11" max="11" width="11.75" style="878" customWidth="1"/>
    <col min="12" max="12" width="10.5" style="878" customWidth="1"/>
    <col min="13" max="13" width="9.87962962962963" style="878" customWidth="1"/>
    <col min="14" max="14" width="12.25" style="5" customWidth="1"/>
    <col min="15" max="15" width="12.3796296296296" style="5" customWidth="1"/>
    <col min="16" max="16" width="10.1296296296296" style="5" customWidth="1"/>
    <col min="17" max="17" width="12.3796296296296" style="5" customWidth="1"/>
    <col min="18" max="18" width="11.8796296296296" style="5" customWidth="1"/>
    <col min="19" max="19" width="11" style="5" customWidth="1"/>
    <col min="20" max="21" width="9" style="5" customWidth="1"/>
    <col min="22" max="16384" width="9" style="6"/>
  </cols>
  <sheetData>
    <row r="1" s="6" customFormat="1" ht="22.2" spans="1:21">
      <c r="A1" s="880" t="s">
        <v>177</v>
      </c>
      <c r="B1" s="880"/>
      <c r="C1" s="880"/>
      <c r="D1" s="880"/>
      <c r="E1" s="880"/>
      <c r="F1" s="880"/>
      <c r="G1" s="880"/>
      <c r="H1" s="880"/>
      <c r="I1" s="880"/>
      <c r="J1" s="880"/>
      <c r="K1" s="880"/>
      <c r="L1" s="880"/>
      <c r="M1" s="880"/>
      <c r="N1" s="880"/>
      <c r="O1" s="880"/>
      <c r="P1" s="880"/>
      <c r="Q1" s="880"/>
      <c r="R1" s="974"/>
      <c r="S1" s="974"/>
      <c r="T1" s="974"/>
      <c r="U1" s="975"/>
    </row>
    <row r="2" s="6" customFormat="1" spans="1:21">
      <c r="A2" s="147" t="s">
        <v>178</v>
      </c>
      <c r="B2" s="147"/>
      <c r="C2" s="148"/>
      <c r="D2" s="148"/>
      <c r="E2" s="148"/>
      <c r="F2" s="148"/>
      <c r="G2" s="148"/>
      <c r="H2" s="148"/>
      <c r="I2" s="175"/>
      <c r="J2" s="176"/>
      <c r="K2" s="175"/>
      <c r="L2" s="177"/>
      <c r="M2" s="177"/>
      <c r="N2" s="176"/>
      <c r="O2" s="176"/>
      <c r="P2" s="176"/>
      <c r="Q2" s="176"/>
      <c r="R2" s="176"/>
      <c r="S2" s="5"/>
      <c r="T2" s="5"/>
      <c r="U2" s="5"/>
    </row>
    <row r="3" s="6" customFormat="1" spans="1:20">
      <c r="A3" s="149" t="s">
        <v>179</v>
      </c>
      <c r="B3" s="149" t="s">
        <v>3</v>
      </c>
      <c r="C3" s="881" t="s">
        <v>4</v>
      </c>
      <c r="D3" s="151" t="s">
        <v>5</v>
      </c>
      <c r="E3" s="152" t="s">
        <v>180</v>
      </c>
      <c r="F3" s="882" t="s">
        <v>7</v>
      </c>
      <c r="G3" s="883" t="s">
        <v>8</v>
      </c>
      <c r="H3" s="883" t="s">
        <v>9</v>
      </c>
      <c r="I3" s="178" t="s">
        <v>10</v>
      </c>
      <c r="J3" s="179" t="s">
        <v>181</v>
      </c>
      <c r="K3" s="179" t="s">
        <v>182</v>
      </c>
      <c r="L3" s="179" t="s">
        <v>183</v>
      </c>
      <c r="M3" s="179" t="s">
        <v>184</v>
      </c>
      <c r="N3" s="179" t="s">
        <v>185</v>
      </c>
      <c r="O3" s="180" t="s">
        <v>15</v>
      </c>
      <c r="P3" s="180" t="s">
        <v>46</v>
      </c>
      <c r="Q3" s="180" t="s">
        <v>17</v>
      </c>
      <c r="R3" s="190" t="s">
        <v>18</v>
      </c>
      <c r="S3" s="5"/>
      <c r="T3" s="5"/>
    </row>
    <row r="4" s="6" customFormat="1" spans="1:20">
      <c r="A4" s="155" t="s">
        <v>186</v>
      </c>
      <c r="B4" s="156" t="s">
        <v>87</v>
      </c>
      <c r="C4" s="157" t="s">
        <v>187</v>
      </c>
      <c r="D4" s="157" t="s">
        <v>188</v>
      </c>
      <c r="E4" s="158"/>
      <c r="F4" s="157" t="s">
        <v>189</v>
      </c>
      <c r="G4" s="884" t="s">
        <v>115</v>
      </c>
      <c r="H4" s="160">
        <v>45751</v>
      </c>
      <c r="I4" s="181">
        <v>45751</v>
      </c>
      <c r="J4" s="182">
        <v>45792</v>
      </c>
      <c r="K4" s="182">
        <v>45798</v>
      </c>
      <c r="L4" s="182">
        <v>45800</v>
      </c>
      <c r="M4" s="183">
        <v>45803</v>
      </c>
      <c r="N4" s="183">
        <v>45806</v>
      </c>
      <c r="O4" s="184">
        <v>45747.4166666667</v>
      </c>
      <c r="P4" s="185">
        <v>45744.4166666667</v>
      </c>
      <c r="Q4" s="185">
        <v>45747.375</v>
      </c>
      <c r="R4" s="191" t="s">
        <v>190</v>
      </c>
      <c r="S4" s="192"/>
      <c r="T4" s="192"/>
    </row>
    <row r="5" s="6" customFormat="1" spans="1:20">
      <c r="A5" s="155" t="s">
        <v>191</v>
      </c>
      <c r="B5" s="156" t="s">
        <v>30</v>
      </c>
      <c r="C5" s="157" t="s">
        <v>192</v>
      </c>
      <c r="D5" s="157" t="s">
        <v>193</v>
      </c>
      <c r="E5" s="158"/>
      <c r="F5" s="157" t="s">
        <v>192</v>
      </c>
      <c r="G5" s="884" t="s">
        <v>23</v>
      </c>
      <c r="H5" s="160">
        <v>45758</v>
      </c>
      <c r="I5" s="181">
        <v>45759</v>
      </c>
      <c r="J5" s="182">
        <v>45799</v>
      </c>
      <c r="K5" s="182">
        <v>45805</v>
      </c>
      <c r="L5" s="182">
        <v>45807</v>
      </c>
      <c r="M5" s="183">
        <v>45810</v>
      </c>
      <c r="N5" s="183">
        <v>45813</v>
      </c>
      <c r="O5" s="184">
        <v>45756.4166666667</v>
      </c>
      <c r="P5" s="185">
        <v>45754.4166666667</v>
      </c>
      <c r="Q5" s="185">
        <v>45755.375</v>
      </c>
      <c r="R5" s="191"/>
      <c r="S5" s="192"/>
      <c r="T5" s="192"/>
    </row>
    <row r="6" s="6" customFormat="1" spans="1:20">
      <c r="A6" s="885" t="s">
        <v>194</v>
      </c>
      <c r="B6" s="156"/>
      <c r="C6" s="157"/>
      <c r="D6" s="157"/>
      <c r="E6" s="158"/>
      <c r="F6" s="157"/>
      <c r="G6" s="884" t="s">
        <v>28</v>
      </c>
      <c r="H6" s="160">
        <v>45765</v>
      </c>
      <c r="I6" s="181">
        <v>45765</v>
      </c>
      <c r="J6" s="182"/>
      <c r="K6" s="183"/>
      <c r="L6" s="183"/>
      <c r="M6" s="183"/>
      <c r="N6" s="183"/>
      <c r="O6" s="184"/>
      <c r="P6" s="185"/>
      <c r="Q6" s="185"/>
      <c r="R6" s="191"/>
      <c r="S6" s="192"/>
      <c r="T6" s="192"/>
    </row>
    <row r="7" s="6" customFormat="1" spans="1:20">
      <c r="A7" s="155" t="s">
        <v>195</v>
      </c>
      <c r="B7" s="156" t="s">
        <v>87</v>
      </c>
      <c r="C7" s="157" t="s">
        <v>196</v>
      </c>
      <c r="D7" s="157" t="s">
        <v>197</v>
      </c>
      <c r="E7" s="158"/>
      <c r="F7" s="157" t="s">
        <v>198</v>
      </c>
      <c r="G7" s="884" t="s">
        <v>33</v>
      </c>
      <c r="H7" s="160">
        <v>45772</v>
      </c>
      <c r="I7" s="181">
        <v>45772</v>
      </c>
      <c r="J7" s="182">
        <v>45813</v>
      </c>
      <c r="K7" s="183">
        <v>45819</v>
      </c>
      <c r="L7" s="183">
        <v>45821</v>
      </c>
      <c r="M7" s="183">
        <v>45824</v>
      </c>
      <c r="N7" s="183">
        <v>45827</v>
      </c>
      <c r="O7" s="184">
        <v>45768.4166666667</v>
      </c>
      <c r="P7" s="185">
        <v>45765.4166666667</v>
      </c>
      <c r="Q7" s="185">
        <v>45768.375</v>
      </c>
      <c r="R7" s="191"/>
      <c r="S7" s="5"/>
      <c r="T7" s="5"/>
    </row>
    <row r="8" s="6" customFormat="1" spans="1:20">
      <c r="A8" s="161"/>
      <c r="B8" s="156"/>
      <c r="C8" s="162"/>
      <c r="D8" s="162"/>
      <c r="E8" s="163"/>
      <c r="F8" s="162"/>
      <c r="G8" s="886"/>
      <c r="H8" s="165"/>
      <c r="I8" s="186"/>
      <c r="J8" s="187"/>
      <c r="K8" s="188"/>
      <c r="L8" s="188"/>
      <c r="M8" s="188"/>
      <c r="N8" s="188"/>
      <c r="O8" s="189"/>
      <c r="P8" s="185"/>
      <c r="Q8" s="185"/>
      <c r="R8" s="191"/>
      <c r="S8" s="5"/>
      <c r="T8" s="5"/>
    </row>
    <row r="9" s="6" customFormat="1" spans="1:21">
      <c r="A9" s="887"/>
      <c r="B9" s="888"/>
      <c r="C9" s="889"/>
      <c r="D9" s="890"/>
      <c r="E9" s="891"/>
      <c r="F9" s="889"/>
      <c r="G9" s="892"/>
      <c r="H9" s="893"/>
      <c r="I9" s="937"/>
      <c r="J9" s="937"/>
      <c r="K9" s="938"/>
      <c r="L9" s="938"/>
      <c r="M9" s="938"/>
      <c r="N9" s="938"/>
      <c r="O9" s="939"/>
      <c r="P9" s="939"/>
      <c r="Q9" s="939"/>
      <c r="R9" s="939"/>
      <c r="S9" s="307"/>
      <c r="T9" s="5"/>
      <c r="U9" s="5"/>
    </row>
    <row r="10" s="6" customFormat="1" spans="1:21">
      <c r="A10" s="147" t="s">
        <v>199</v>
      </c>
      <c r="B10" s="147"/>
      <c r="C10" s="894"/>
      <c r="D10" s="894"/>
      <c r="E10" s="894"/>
      <c r="F10" s="894"/>
      <c r="G10" s="895"/>
      <c r="H10" s="895"/>
      <c r="I10" s="895"/>
      <c r="J10" s="940"/>
      <c r="K10" s="895"/>
      <c r="L10" s="895"/>
      <c r="M10" s="895"/>
      <c r="N10" s="941"/>
      <c r="O10" s="941"/>
      <c r="P10" s="941"/>
      <c r="Q10" s="941"/>
      <c r="R10" s="976"/>
      <c r="S10" s="5"/>
      <c r="T10" s="5"/>
      <c r="U10" s="5"/>
    </row>
    <row r="11" s="6" customFormat="1" spans="1:20">
      <c r="A11" s="149" t="s">
        <v>179</v>
      </c>
      <c r="B11" s="149" t="s">
        <v>3</v>
      </c>
      <c r="C11" s="286" t="s">
        <v>4</v>
      </c>
      <c r="D11" s="286" t="s">
        <v>5</v>
      </c>
      <c r="E11" s="152" t="s">
        <v>145</v>
      </c>
      <c r="F11" s="882" t="s">
        <v>7</v>
      </c>
      <c r="G11" s="883" t="s">
        <v>8</v>
      </c>
      <c r="H11" s="883" t="s">
        <v>9</v>
      </c>
      <c r="I11" s="178" t="s">
        <v>10</v>
      </c>
      <c r="J11" s="179" t="s">
        <v>200</v>
      </c>
      <c r="K11" s="179" t="s">
        <v>201</v>
      </c>
      <c r="L11" s="179" t="s">
        <v>202</v>
      </c>
      <c r="M11" s="179" t="s">
        <v>203</v>
      </c>
      <c r="N11" s="180" t="s">
        <v>15</v>
      </c>
      <c r="O11" s="942" t="s">
        <v>46</v>
      </c>
      <c r="P11" s="942" t="s">
        <v>17</v>
      </c>
      <c r="Q11" s="190" t="s">
        <v>18</v>
      </c>
      <c r="R11" s="5"/>
      <c r="S11" s="5"/>
      <c r="T11" s="5"/>
    </row>
    <row r="12" s="6" customFormat="1" spans="1:20">
      <c r="A12" s="155" t="s">
        <v>204</v>
      </c>
      <c r="B12" s="156" t="s">
        <v>48</v>
      </c>
      <c r="C12" s="157" t="s">
        <v>205</v>
      </c>
      <c r="D12" s="157" t="s">
        <v>206</v>
      </c>
      <c r="E12" s="896"/>
      <c r="F12" s="157" t="s">
        <v>207</v>
      </c>
      <c r="G12" s="884" t="s">
        <v>115</v>
      </c>
      <c r="H12" s="160">
        <v>45750</v>
      </c>
      <c r="I12" s="346">
        <v>45751</v>
      </c>
      <c r="J12" s="183">
        <v>45788</v>
      </c>
      <c r="K12" s="183">
        <v>45790</v>
      </c>
      <c r="L12" s="183">
        <v>45793</v>
      </c>
      <c r="M12" s="183">
        <v>45798</v>
      </c>
      <c r="N12" s="943">
        <v>45747.4166666667</v>
      </c>
      <c r="O12" s="944" t="s">
        <v>52</v>
      </c>
      <c r="P12" s="945">
        <v>45744.375</v>
      </c>
      <c r="Q12" s="977" t="s">
        <v>190</v>
      </c>
      <c r="R12" s="192"/>
      <c r="S12" s="192"/>
      <c r="T12" s="192"/>
    </row>
    <row r="13" s="6" customFormat="1" spans="1:20">
      <c r="A13" s="155" t="s">
        <v>208</v>
      </c>
      <c r="B13" s="156" t="s">
        <v>48</v>
      </c>
      <c r="C13" s="157" t="s">
        <v>209</v>
      </c>
      <c r="D13" s="157" t="s">
        <v>210</v>
      </c>
      <c r="E13" s="896"/>
      <c r="F13" s="157" t="s">
        <v>211</v>
      </c>
      <c r="G13" s="884" t="s">
        <v>23</v>
      </c>
      <c r="H13" s="160">
        <v>45757</v>
      </c>
      <c r="I13" s="181">
        <v>45757</v>
      </c>
      <c r="J13" s="183">
        <v>45795</v>
      </c>
      <c r="K13" s="183">
        <v>45797</v>
      </c>
      <c r="L13" s="183">
        <v>45800</v>
      </c>
      <c r="M13" s="183">
        <v>45805</v>
      </c>
      <c r="N13" s="946">
        <v>45754.4166666667</v>
      </c>
      <c r="O13" s="944" t="s">
        <v>52</v>
      </c>
      <c r="P13" s="944">
        <v>45750.375</v>
      </c>
      <c r="Q13" s="978"/>
      <c r="R13" s="5"/>
      <c r="S13" s="5"/>
      <c r="T13" s="5"/>
    </row>
    <row r="14" s="6" customFormat="1" spans="1:20">
      <c r="A14" s="155" t="s">
        <v>212</v>
      </c>
      <c r="B14" s="156" t="s">
        <v>48</v>
      </c>
      <c r="C14" s="157" t="s">
        <v>213</v>
      </c>
      <c r="D14" s="157" t="s">
        <v>214</v>
      </c>
      <c r="E14" s="896"/>
      <c r="F14" s="157" t="s">
        <v>215</v>
      </c>
      <c r="G14" s="884" t="s">
        <v>28</v>
      </c>
      <c r="H14" s="160">
        <v>45764</v>
      </c>
      <c r="I14" s="181">
        <v>45764</v>
      </c>
      <c r="J14" s="183">
        <v>45802</v>
      </c>
      <c r="K14" s="183">
        <v>45804</v>
      </c>
      <c r="L14" s="183">
        <v>45807</v>
      </c>
      <c r="M14" s="183">
        <v>45812</v>
      </c>
      <c r="N14" s="946">
        <v>45761.4166666667</v>
      </c>
      <c r="O14" s="944" t="s">
        <v>52</v>
      </c>
      <c r="P14" s="944">
        <v>45758.375</v>
      </c>
      <c r="Q14" s="978"/>
      <c r="R14" s="192"/>
      <c r="S14" s="192"/>
      <c r="T14" s="192"/>
    </row>
    <row r="15" s="6" customFormat="1" spans="1:20">
      <c r="A15" s="155" t="s">
        <v>216</v>
      </c>
      <c r="B15" s="156" t="s">
        <v>48</v>
      </c>
      <c r="C15" s="157" t="s">
        <v>217</v>
      </c>
      <c r="D15" s="157" t="s">
        <v>218</v>
      </c>
      <c r="E15" s="896"/>
      <c r="F15" s="157" t="s">
        <v>219</v>
      </c>
      <c r="G15" s="884" t="s">
        <v>33</v>
      </c>
      <c r="H15" s="160">
        <v>45771</v>
      </c>
      <c r="I15" s="181">
        <v>45771</v>
      </c>
      <c r="J15" s="183">
        <v>45809</v>
      </c>
      <c r="K15" s="183">
        <v>45811</v>
      </c>
      <c r="L15" s="183">
        <v>45814</v>
      </c>
      <c r="M15" s="183">
        <v>45819</v>
      </c>
      <c r="N15" s="946">
        <v>45768.4166666667</v>
      </c>
      <c r="O15" s="944" t="s">
        <v>52</v>
      </c>
      <c r="P15" s="944">
        <v>45765.375</v>
      </c>
      <c r="Q15" s="978"/>
      <c r="R15" s="192"/>
      <c r="S15" s="192"/>
      <c r="T15" s="192"/>
    </row>
    <row r="16" s="6" customFormat="1" spans="1:20">
      <c r="A16" s="155"/>
      <c r="B16" s="156"/>
      <c r="C16" s="157"/>
      <c r="D16" s="157"/>
      <c r="E16" s="896"/>
      <c r="F16" s="157"/>
      <c r="G16" s="884"/>
      <c r="H16" s="160"/>
      <c r="I16" s="181"/>
      <c r="J16" s="183"/>
      <c r="K16" s="183"/>
      <c r="L16" s="183"/>
      <c r="M16" s="183"/>
      <c r="N16" s="946"/>
      <c r="O16" s="944"/>
      <c r="P16" s="944"/>
      <c r="Q16" s="349"/>
      <c r="R16" s="192"/>
      <c r="S16" s="192"/>
      <c r="T16" s="192"/>
    </row>
    <row r="17" s="6" customFormat="1" spans="1:21">
      <c r="A17" s="897"/>
      <c r="B17" s="898"/>
      <c r="C17" s="899"/>
      <c r="D17" s="899"/>
      <c r="E17" s="900"/>
      <c r="F17" s="901"/>
      <c r="G17" s="902"/>
      <c r="H17" s="902"/>
      <c r="I17" s="947"/>
      <c r="J17" s="948"/>
      <c r="K17" s="948"/>
      <c r="L17" s="948"/>
      <c r="M17" s="948"/>
      <c r="N17" s="948"/>
      <c r="O17" s="949"/>
      <c r="P17" s="949"/>
      <c r="Q17" s="979"/>
      <c r="R17" s="5"/>
      <c r="S17" s="5"/>
      <c r="T17" s="5"/>
      <c r="U17" s="5"/>
    </row>
    <row r="18" s="6" customFormat="1" spans="1:21">
      <c r="A18" s="903" t="s">
        <v>220</v>
      </c>
      <c r="B18" s="894"/>
      <c r="C18" s="894"/>
      <c r="D18" s="894"/>
      <c r="E18" s="894"/>
      <c r="F18" s="894"/>
      <c r="G18" s="895"/>
      <c r="H18" s="895"/>
      <c r="I18" s="895"/>
      <c r="J18" s="940"/>
      <c r="K18" s="895"/>
      <c r="L18" s="895"/>
      <c r="M18" s="895"/>
      <c r="N18" s="941"/>
      <c r="O18" s="941"/>
      <c r="P18" s="941"/>
      <c r="Q18" s="941"/>
      <c r="R18" s="5"/>
      <c r="S18" s="5"/>
      <c r="T18" s="5"/>
      <c r="U18" s="5"/>
    </row>
    <row r="19" s="6" customFormat="1" spans="1:20">
      <c r="A19" s="149" t="s">
        <v>179</v>
      </c>
      <c r="B19" s="149" t="s">
        <v>3</v>
      </c>
      <c r="C19" s="881" t="s">
        <v>4</v>
      </c>
      <c r="D19" s="152" t="s">
        <v>5</v>
      </c>
      <c r="E19" s="152" t="s">
        <v>6</v>
      </c>
      <c r="F19" s="882" t="s">
        <v>7</v>
      </c>
      <c r="G19" s="883" t="s">
        <v>8</v>
      </c>
      <c r="H19" s="883" t="s">
        <v>9</v>
      </c>
      <c r="I19" s="178" t="s">
        <v>10</v>
      </c>
      <c r="J19" s="179" t="s">
        <v>221</v>
      </c>
      <c r="K19" s="179" t="s">
        <v>222</v>
      </c>
      <c r="L19" s="179" t="s">
        <v>223</v>
      </c>
      <c r="M19" s="179" t="s">
        <v>224</v>
      </c>
      <c r="N19" s="180" t="s">
        <v>15</v>
      </c>
      <c r="O19" s="180" t="s">
        <v>46</v>
      </c>
      <c r="P19" s="180" t="s">
        <v>17</v>
      </c>
      <c r="Q19" s="190" t="s">
        <v>18</v>
      </c>
      <c r="R19" s="980"/>
      <c r="S19" s="980"/>
      <c r="T19" s="980"/>
    </row>
    <row r="20" s="6" customFormat="1" spans="1:20">
      <c r="A20" s="904" t="s">
        <v>225</v>
      </c>
      <c r="B20" s="905" t="s">
        <v>226</v>
      </c>
      <c r="C20" s="906" t="s">
        <v>227</v>
      </c>
      <c r="D20" s="906" t="s">
        <v>228</v>
      </c>
      <c r="E20" s="906"/>
      <c r="F20" s="906" t="s">
        <v>227</v>
      </c>
      <c r="G20" s="907" t="s">
        <v>115</v>
      </c>
      <c r="H20" s="908">
        <v>45748</v>
      </c>
      <c r="I20" s="950">
        <v>45747</v>
      </c>
      <c r="J20" s="951">
        <v>45792</v>
      </c>
      <c r="K20" s="951">
        <v>45796</v>
      </c>
      <c r="L20" s="951">
        <v>45799</v>
      </c>
      <c r="M20" s="951">
        <v>45800</v>
      </c>
      <c r="N20" s="952" t="s">
        <v>229</v>
      </c>
      <c r="O20" s="953">
        <v>45741.4166666667</v>
      </c>
      <c r="P20" s="953">
        <v>45743.375</v>
      </c>
      <c r="Q20" s="981" t="s">
        <v>190</v>
      </c>
      <c r="R20" s="980"/>
      <c r="S20" s="980"/>
      <c r="T20" s="980"/>
    </row>
    <row r="21" s="6" customFormat="1" spans="1:20">
      <c r="A21" s="904" t="s">
        <v>230</v>
      </c>
      <c r="B21" s="905" t="s">
        <v>226</v>
      </c>
      <c r="C21" s="906" t="s">
        <v>227</v>
      </c>
      <c r="D21" s="906" t="s">
        <v>231</v>
      </c>
      <c r="E21" s="906"/>
      <c r="F21" s="906" t="s">
        <v>227</v>
      </c>
      <c r="G21" s="907" t="s">
        <v>23</v>
      </c>
      <c r="H21" s="908">
        <v>45755</v>
      </c>
      <c r="I21" s="954">
        <v>45757</v>
      </c>
      <c r="J21" s="951">
        <v>45798</v>
      </c>
      <c r="K21" s="951">
        <v>45803</v>
      </c>
      <c r="L21" s="951">
        <v>45806</v>
      </c>
      <c r="M21" s="951">
        <v>45807</v>
      </c>
      <c r="N21" s="955" t="s">
        <v>232</v>
      </c>
      <c r="O21" s="953">
        <v>45750.4166666667</v>
      </c>
      <c r="P21" s="953">
        <v>45750.5416666667</v>
      </c>
      <c r="Q21" s="982"/>
      <c r="R21" s="980"/>
      <c r="S21" s="980"/>
      <c r="T21" s="980"/>
    </row>
    <row r="22" s="6" customFormat="1" spans="1:20">
      <c r="A22" s="904" t="s">
        <v>233</v>
      </c>
      <c r="B22" s="905" t="s">
        <v>30</v>
      </c>
      <c r="C22" s="906" t="s">
        <v>234</v>
      </c>
      <c r="D22" s="906" t="s">
        <v>235</v>
      </c>
      <c r="E22" s="906"/>
      <c r="F22" s="906" t="s">
        <v>234</v>
      </c>
      <c r="G22" s="907" t="s">
        <v>28</v>
      </c>
      <c r="H22" s="908">
        <v>45762</v>
      </c>
      <c r="I22" s="950">
        <v>45766</v>
      </c>
      <c r="J22" s="956">
        <v>45807</v>
      </c>
      <c r="K22" s="956">
        <v>45812</v>
      </c>
      <c r="L22" s="956">
        <v>45815</v>
      </c>
      <c r="M22" s="956">
        <v>45816</v>
      </c>
      <c r="N22" s="952" t="s">
        <v>236</v>
      </c>
      <c r="O22" s="953">
        <v>45755.4166666667</v>
      </c>
      <c r="P22" s="953">
        <v>45757.375</v>
      </c>
      <c r="Q22" s="982"/>
      <c r="R22" s="980"/>
      <c r="S22" s="980"/>
      <c r="T22" s="980"/>
    </row>
    <row r="23" s="6" customFormat="1" spans="1:20">
      <c r="A23" s="155" t="s">
        <v>194</v>
      </c>
      <c r="B23" s="156"/>
      <c r="C23" s="157"/>
      <c r="D23" s="157"/>
      <c r="E23" s="896"/>
      <c r="F23" s="157"/>
      <c r="G23" s="909"/>
      <c r="H23" s="160"/>
      <c r="I23" s="181">
        <v>45769</v>
      </c>
      <c r="J23" s="183"/>
      <c r="K23" s="183"/>
      <c r="L23" s="183"/>
      <c r="M23" s="183"/>
      <c r="N23" s="303"/>
      <c r="O23" s="957"/>
      <c r="P23" s="304"/>
      <c r="Q23" s="982"/>
      <c r="R23" s="980"/>
      <c r="S23" s="980"/>
      <c r="T23" s="980"/>
    </row>
    <row r="24" s="6" customFormat="1" spans="1:20">
      <c r="A24" s="155" t="s">
        <v>237</v>
      </c>
      <c r="B24" s="156" t="s">
        <v>87</v>
      </c>
      <c r="C24" s="157" t="s">
        <v>192</v>
      </c>
      <c r="D24" s="157" t="s">
        <v>238</v>
      </c>
      <c r="E24" s="910"/>
      <c r="F24" s="157" t="s">
        <v>192</v>
      </c>
      <c r="G24" s="909" t="s">
        <v>37</v>
      </c>
      <c r="H24" s="160">
        <v>45776</v>
      </c>
      <c r="I24" s="181">
        <v>45776</v>
      </c>
      <c r="J24" s="183">
        <v>45820</v>
      </c>
      <c r="K24" s="183">
        <v>45824</v>
      </c>
      <c r="L24" s="183">
        <v>45827</v>
      </c>
      <c r="M24" s="183">
        <v>45828</v>
      </c>
      <c r="N24" s="184">
        <v>45772.6666666667</v>
      </c>
      <c r="O24" s="957">
        <v>45769.4166666667</v>
      </c>
      <c r="P24" s="185">
        <v>45771.375</v>
      </c>
      <c r="Q24" s="983"/>
      <c r="R24" s="980"/>
      <c r="S24" s="980"/>
      <c r="T24" s="980"/>
    </row>
    <row r="25" s="6" customFormat="1" spans="1:21">
      <c r="A25" s="897"/>
      <c r="B25" s="898"/>
      <c r="C25" s="899"/>
      <c r="D25" s="901"/>
      <c r="E25" s="900"/>
      <c r="F25" s="901"/>
      <c r="G25" s="902"/>
      <c r="H25" s="902"/>
      <c r="I25" s="947"/>
      <c r="J25" s="948"/>
      <c r="K25" s="948"/>
      <c r="L25" s="948"/>
      <c r="M25" s="948"/>
      <c r="N25" s="948"/>
      <c r="O25" s="949"/>
      <c r="P25" s="949"/>
      <c r="Q25" s="979"/>
      <c r="R25" s="5"/>
      <c r="S25" s="5"/>
      <c r="T25" s="5"/>
      <c r="U25" s="5"/>
    </row>
    <row r="26" s="6" customFormat="1" spans="1:21">
      <c r="A26" s="911" t="s">
        <v>239</v>
      </c>
      <c r="B26" s="911"/>
      <c r="C26" s="911"/>
      <c r="D26" s="912"/>
      <c r="E26" s="912"/>
      <c r="F26" s="912"/>
      <c r="G26" s="913"/>
      <c r="H26" s="913"/>
      <c r="I26" s="913"/>
      <c r="J26" s="958"/>
      <c r="K26" s="913"/>
      <c r="L26" s="913"/>
      <c r="M26" s="913"/>
      <c r="N26" s="958"/>
      <c r="O26" s="958"/>
      <c r="P26" s="958"/>
      <c r="Q26" s="176"/>
      <c r="R26" s="5"/>
      <c r="S26" s="5"/>
      <c r="T26" s="5"/>
      <c r="U26" s="5"/>
    </row>
    <row r="27" s="6" customFormat="1" spans="1:20">
      <c r="A27" s="914" t="s">
        <v>240</v>
      </c>
      <c r="B27" s="914" t="s">
        <v>3</v>
      </c>
      <c r="C27" s="914" t="s">
        <v>4</v>
      </c>
      <c r="D27" s="915" t="s">
        <v>5</v>
      </c>
      <c r="E27" s="916" t="s">
        <v>6</v>
      </c>
      <c r="F27" s="917" t="s">
        <v>7</v>
      </c>
      <c r="G27" s="883" t="s">
        <v>8</v>
      </c>
      <c r="H27" s="883" t="s">
        <v>9</v>
      </c>
      <c r="I27" s="917" t="s">
        <v>10</v>
      </c>
      <c r="J27" s="959" t="s">
        <v>241</v>
      </c>
      <c r="K27" s="959" t="s">
        <v>242</v>
      </c>
      <c r="L27" s="959" t="s">
        <v>243</v>
      </c>
      <c r="M27" s="959" t="s">
        <v>244</v>
      </c>
      <c r="N27" s="959" t="s">
        <v>245</v>
      </c>
      <c r="O27" s="180" t="s">
        <v>15</v>
      </c>
      <c r="P27" s="960" t="s">
        <v>46</v>
      </c>
      <c r="Q27" s="942" t="s">
        <v>17</v>
      </c>
      <c r="R27" s="984" t="s">
        <v>18</v>
      </c>
      <c r="S27" s="5"/>
      <c r="T27" s="5"/>
    </row>
    <row r="28" s="6" customFormat="1" spans="1:20">
      <c r="A28" s="885" t="s">
        <v>246</v>
      </c>
      <c r="B28" s="918" t="s">
        <v>48</v>
      </c>
      <c r="C28" s="919" t="s">
        <v>247</v>
      </c>
      <c r="D28" s="919" t="s">
        <v>248</v>
      </c>
      <c r="E28" s="920"/>
      <c r="F28" s="919" t="s">
        <v>249</v>
      </c>
      <c r="G28" s="921" t="s">
        <v>115</v>
      </c>
      <c r="H28" s="922">
        <v>45755</v>
      </c>
      <c r="I28" s="950">
        <v>45755</v>
      </c>
      <c r="J28" s="961">
        <v>45789</v>
      </c>
      <c r="K28" s="961">
        <v>45792</v>
      </c>
      <c r="L28" s="961">
        <v>45798</v>
      </c>
      <c r="M28" s="962">
        <v>45801</v>
      </c>
      <c r="N28" s="962">
        <v>45802</v>
      </c>
      <c r="O28" s="963">
        <v>45751.6666666667</v>
      </c>
      <c r="P28" s="964" t="s">
        <v>52</v>
      </c>
      <c r="Q28" s="985">
        <v>45750.375</v>
      </c>
      <c r="R28" s="978" t="s">
        <v>190</v>
      </c>
      <c r="S28" s="5"/>
      <c r="T28" s="5"/>
    </row>
    <row r="29" s="6" customFormat="1" spans="1:20">
      <c r="A29" s="155" t="s">
        <v>250</v>
      </c>
      <c r="B29" s="156" t="s">
        <v>48</v>
      </c>
      <c r="C29" s="157" t="s">
        <v>251</v>
      </c>
      <c r="D29" s="157" t="s">
        <v>252</v>
      </c>
      <c r="E29" s="896"/>
      <c r="F29" s="157" t="s">
        <v>253</v>
      </c>
      <c r="G29" s="923" t="s">
        <v>23</v>
      </c>
      <c r="H29" s="160">
        <v>45762</v>
      </c>
      <c r="I29" s="181">
        <v>45762</v>
      </c>
      <c r="J29" s="965">
        <v>45796</v>
      </c>
      <c r="K29" s="965">
        <v>45799</v>
      </c>
      <c r="L29" s="965">
        <v>45805</v>
      </c>
      <c r="M29" s="965">
        <v>45808</v>
      </c>
      <c r="N29" s="966">
        <v>45809</v>
      </c>
      <c r="O29" s="303">
        <v>45758.6666666667</v>
      </c>
      <c r="P29" s="967" t="s">
        <v>52</v>
      </c>
      <c r="Q29" s="304">
        <v>45758.375</v>
      </c>
      <c r="R29" s="978"/>
      <c r="S29" s="5"/>
      <c r="T29" s="5"/>
    </row>
    <row r="30" s="6" customFormat="1" spans="1:20">
      <c r="A30" s="155" t="s">
        <v>254</v>
      </c>
      <c r="B30" s="156" t="s">
        <v>48</v>
      </c>
      <c r="C30" s="157" t="s">
        <v>255</v>
      </c>
      <c r="D30" s="157" t="s">
        <v>256</v>
      </c>
      <c r="E30" s="896"/>
      <c r="F30" s="157" t="s">
        <v>257</v>
      </c>
      <c r="G30" s="923" t="s">
        <v>28</v>
      </c>
      <c r="H30" s="160">
        <v>45769</v>
      </c>
      <c r="I30" s="181">
        <v>45769</v>
      </c>
      <c r="J30" s="965">
        <v>45803</v>
      </c>
      <c r="K30" s="183">
        <v>45806</v>
      </c>
      <c r="L30" s="183">
        <v>45812</v>
      </c>
      <c r="M30" s="183">
        <v>45815</v>
      </c>
      <c r="N30" s="183">
        <v>45816</v>
      </c>
      <c r="O30" s="303">
        <v>45765.6666666667</v>
      </c>
      <c r="P30" s="967" t="s">
        <v>52</v>
      </c>
      <c r="Q30" s="304">
        <v>45765.375</v>
      </c>
      <c r="R30" s="978"/>
      <c r="S30" s="986"/>
      <c r="T30" s="986"/>
    </row>
    <row r="31" s="6" customFormat="1" spans="1:20">
      <c r="A31" s="924" t="s">
        <v>258</v>
      </c>
      <c r="B31" s="925" t="s">
        <v>48</v>
      </c>
      <c r="C31" s="926" t="s">
        <v>259</v>
      </c>
      <c r="D31" s="926" t="s">
        <v>260</v>
      </c>
      <c r="E31" s="926"/>
      <c r="F31" s="926" t="s">
        <v>261</v>
      </c>
      <c r="G31" s="923" t="s">
        <v>33</v>
      </c>
      <c r="H31" s="927">
        <v>45776</v>
      </c>
      <c r="I31" s="968">
        <v>45776</v>
      </c>
      <c r="J31" s="969">
        <v>45810</v>
      </c>
      <c r="K31" s="970">
        <v>45813</v>
      </c>
      <c r="L31" s="970">
        <v>45819</v>
      </c>
      <c r="M31" s="970">
        <v>45822</v>
      </c>
      <c r="N31" s="970">
        <v>45823</v>
      </c>
      <c r="O31" s="303">
        <v>45772.6666666667</v>
      </c>
      <c r="P31" s="967" t="s">
        <v>52</v>
      </c>
      <c r="Q31" s="304">
        <v>45772.375</v>
      </c>
      <c r="R31" s="978"/>
      <c r="S31" s="986"/>
      <c r="T31" s="986"/>
    </row>
    <row r="32" s="6" customFormat="1" spans="1:20">
      <c r="A32" s="161"/>
      <c r="B32" s="156"/>
      <c r="C32" s="162"/>
      <c r="D32" s="162"/>
      <c r="E32" s="928"/>
      <c r="F32" s="162"/>
      <c r="G32" s="929"/>
      <c r="H32" s="165"/>
      <c r="I32" s="186"/>
      <c r="J32" s="187"/>
      <c r="K32" s="187"/>
      <c r="L32" s="187"/>
      <c r="M32" s="187"/>
      <c r="N32" s="187"/>
      <c r="O32" s="971"/>
      <c r="P32" s="972"/>
      <c r="Q32" s="987"/>
      <c r="R32" s="988"/>
      <c r="S32" s="980"/>
      <c r="T32" s="980"/>
    </row>
    <row r="33" s="6" customFormat="1" spans="1:21">
      <c r="A33" s="930"/>
      <c r="G33" s="931"/>
      <c r="H33" s="931"/>
      <c r="I33" s="878"/>
      <c r="J33" s="5"/>
      <c r="K33" s="878"/>
      <c r="L33" s="878"/>
      <c r="M33" s="878"/>
      <c r="N33" s="5"/>
      <c r="Q33" s="5"/>
      <c r="R33" s="5"/>
      <c r="S33" s="5"/>
      <c r="T33" s="5"/>
      <c r="U33" s="5"/>
    </row>
    <row r="34" s="6" customFormat="1" spans="1:21">
      <c r="A34" s="5" t="s">
        <v>159</v>
      </c>
      <c r="B34" s="5"/>
      <c r="C34" s="5"/>
      <c r="D34" s="5"/>
      <c r="E34" s="5"/>
      <c r="F34" s="5"/>
      <c r="G34" s="878"/>
      <c r="H34" s="878"/>
      <c r="I34" s="878"/>
      <c r="J34" s="879"/>
      <c r="K34" s="878"/>
      <c r="L34" s="878"/>
      <c r="M34" s="878"/>
      <c r="N34" s="5"/>
      <c r="O34" s="5"/>
      <c r="P34" s="5"/>
      <c r="Q34" s="5"/>
      <c r="R34" s="5"/>
      <c r="S34" s="5"/>
      <c r="T34" s="5"/>
      <c r="U34" s="5"/>
    </row>
    <row r="35" s="6" customFormat="1" spans="1:21">
      <c r="A35" s="5" t="s">
        <v>160</v>
      </c>
      <c r="B35" s="5"/>
      <c r="C35" s="5"/>
      <c r="D35" s="5"/>
      <c r="E35" s="5"/>
      <c r="F35" s="5"/>
      <c r="G35" s="878"/>
      <c r="H35" s="878"/>
      <c r="I35" s="878"/>
      <c r="J35" s="879"/>
      <c r="K35" s="878"/>
      <c r="L35" s="878"/>
      <c r="M35" s="878"/>
      <c r="N35" s="5"/>
      <c r="O35" s="5"/>
      <c r="P35" s="5"/>
      <c r="Q35" s="5"/>
      <c r="R35" s="5"/>
      <c r="S35" s="5"/>
      <c r="T35" s="5"/>
      <c r="U35" s="5"/>
    </row>
    <row r="36" s="6" customFormat="1" spans="1:21">
      <c r="A36" s="5" t="s">
        <v>262</v>
      </c>
      <c r="B36" s="5"/>
      <c r="C36" s="5"/>
      <c r="D36" s="5"/>
      <c r="E36" s="5"/>
      <c r="F36" s="5"/>
      <c r="G36" s="878"/>
      <c r="H36" s="878"/>
      <c r="I36" s="878"/>
      <c r="J36" s="879"/>
      <c r="K36" s="878"/>
      <c r="L36" s="878"/>
      <c r="M36" s="878"/>
      <c r="N36" s="5"/>
      <c r="O36" s="5"/>
      <c r="P36" s="5"/>
      <c r="Q36" s="5"/>
      <c r="R36" s="5"/>
      <c r="S36" s="5"/>
      <c r="T36" s="5"/>
      <c r="U36" s="5"/>
    </row>
    <row r="37" s="6" customFormat="1" spans="1:21">
      <c r="A37" s="932" t="s">
        <v>162</v>
      </c>
      <c r="B37" s="5"/>
      <c r="C37" s="5"/>
      <c r="D37" s="5"/>
      <c r="E37" s="5"/>
      <c r="F37" s="5"/>
      <c r="G37" s="878"/>
      <c r="H37" s="878"/>
      <c r="I37" s="973"/>
      <c r="J37" s="879"/>
      <c r="K37" s="878"/>
      <c r="L37" s="878"/>
      <c r="M37" s="878"/>
      <c r="N37" s="5"/>
      <c r="O37" s="5"/>
      <c r="P37" s="5"/>
      <c r="Q37" s="5"/>
      <c r="R37" s="5"/>
      <c r="S37" s="5"/>
      <c r="T37" s="5"/>
      <c r="U37" s="5"/>
    </row>
    <row r="38" s="6" customFormat="1" spans="1:21">
      <c r="A38" s="5" t="s">
        <v>163</v>
      </c>
      <c r="B38" s="5"/>
      <c r="C38" s="5"/>
      <c r="D38" s="5"/>
      <c r="E38" s="5"/>
      <c r="F38" s="5"/>
      <c r="G38" s="878"/>
      <c r="H38" s="878"/>
      <c r="I38" s="973"/>
      <c r="J38" s="879"/>
      <c r="K38" s="878"/>
      <c r="L38" s="878"/>
      <c r="M38" s="878"/>
      <c r="N38" s="5"/>
      <c r="O38" s="5"/>
      <c r="P38" s="5"/>
      <c r="Q38" s="5"/>
      <c r="R38" s="5"/>
      <c r="S38" s="5"/>
      <c r="T38" s="5"/>
      <c r="U38" s="5"/>
    </row>
    <row r="39" s="6" customFormat="1" spans="1:21">
      <c r="A39" s="933" t="s">
        <v>164</v>
      </c>
      <c r="B39" s="933"/>
      <c r="C39" s="933"/>
      <c r="D39" s="5"/>
      <c r="E39" s="5"/>
      <c r="F39" s="5"/>
      <c r="G39" s="878"/>
      <c r="H39" s="878"/>
      <c r="I39" s="973"/>
      <c r="J39" s="879"/>
      <c r="K39" s="878"/>
      <c r="L39" s="878"/>
      <c r="M39" s="878"/>
      <c r="N39" s="5"/>
      <c r="O39" s="5"/>
      <c r="P39" s="5"/>
      <c r="Q39" s="5"/>
      <c r="R39" s="5"/>
      <c r="S39" s="5"/>
      <c r="T39" s="5"/>
      <c r="U39" s="5"/>
    </row>
    <row r="40" s="6" customFormat="1" spans="1:21">
      <c r="A40" s="934" t="s">
        <v>263</v>
      </c>
      <c r="B40" s="934"/>
      <c r="C40" s="935"/>
      <c r="D40" s="936"/>
      <c r="E40" s="5"/>
      <c r="F40" s="5"/>
      <c r="G40" s="878"/>
      <c r="H40" s="878"/>
      <c r="I40" s="878"/>
      <c r="J40" s="879"/>
      <c r="K40" s="878"/>
      <c r="L40" s="878"/>
      <c r="M40" s="878"/>
      <c r="N40" s="5"/>
      <c r="O40" s="5"/>
      <c r="P40" s="5"/>
      <c r="Q40" s="5"/>
      <c r="R40" s="5"/>
      <c r="S40" s="5"/>
      <c r="T40" s="5"/>
      <c r="U40" s="5"/>
    </row>
    <row r="41" s="6" customFormat="1" spans="1:21">
      <c r="A41" s="934" t="s">
        <v>264</v>
      </c>
      <c r="B41" s="934"/>
      <c r="C41" s="935"/>
      <c r="D41" s="936"/>
      <c r="E41" s="5"/>
      <c r="F41" s="5"/>
      <c r="G41" s="878"/>
      <c r="H41" s="878"/>
      <c r="I41" s="878"/>
      <c r="J41" s="879"/>
      <c r="K41" s="878"/>
      <c r="L41" s="878"/>
      <c r="M41" s="878"/>
      <c r="N41" s="5"/>
      <c r="O41" s="5"/>
      <c r="P41" s="5"/>
      <c r="Q41" s="5"/>
      <c r="R41" s="5"/>
      <c r="S41" s="5"/>
      <c r="T41" s="5"/>
      <c r="U41" s="5"/>
    </row>
    <row r="42" s="6" customFormat="1" spans="1:21">
      <c r="A42" s="934" t="s">
        <v>265</v>
      </c>
      <c r="B42" s="934"/>
      <c r="C42" s="935"/>
      <c r="D42" s="936"/>
      <c r="E42" s="5"/>
      <c r="F42" s="5"/>
      <c r="G42" s="878"/>
      <c r="H42" s="878"/>
      <c r="I42" s="878"/>
      <c r="J42" s="879"/>
      <c r="K42" s="878"/>
      <c r="L42" s="878"/>
      <c r="M42" s="878"/>
      <c r="N42" s="5"/>
      <c r="O42" s="5"/>
      <c r="P42" s="5"/>
      <c r="Q42" s="5"/>
      <c r="R42" s="5"/>
      <c r="S42" s="5"/>
      <c r="T42" s="5"/>
      <c r="U42" s="5"/>
    </row>
    <row r="43" s="6" customFormat="1" spans="1:21">
      <c r="A43" s="934" t="s">
        <v>266</v>
      </c>
      <c r="B43" s="934"/>
      <c r="C43" s="935"/>
      <c r="D43" s="936"/>
      <c r="E43" s="5"/>
      <c r="F43" s="5"/>
      <c r="G43" s="878"/>
      <c r="H43" s="878"/>
      <c r="I43" s="878"/>
      <c r="J43" s="879"/>
      <c r="K43" s="878"/>
      <c r="L43" s="878"/>
      <c r="M43" s="878"/>
      <c r="N43" s="5"/>
      <c r="O43" s="5"/>
      <c r="P43" s="5"/>
      <c r="Q43" s="5"/>
      <c r="R43" s="5"/>
      <c r="S43" s="5"/>
      <c r="T43" s="5"/>
      <c r="U43" s="5"/>
    </row>
    <row r="44" s="6" customFormat="1" spans="1:21">
      <c r="A44" s="934" t="s">
        <v>267</v>
      </c>
      <c r="B44" s="934"/>
      <c r="C44" s="935"/>
      <c r="D44" s="936"/>
      <c r="E44" s="5"/>
      <c r="F44" s="5"/>
      <c r="G44" s="878"/>
      <c r="H44" s="878"/>
      <c r="I44" s="878"/>
      <c r="J44" s="879"/>
      <c r="K44" s="878"/>
      <c r="L44" s="878"/>
      <c r="M44" s="878"/>
      <c r="N44" s="5"/>
      <c r="O44" s="5"/>
      <c r="P44" s="5"/>
      <c r="Q44" s="5"/>
      <c r="R44" s="5"/>
      <c r="S44" s="5"/>
      <c r="T44" s="5"/>
      <c r="U44" s="5"/>
    </row>
    <row r="45" s="6" customFormat="1" spans="1:21">
      <c r="A45" s="934" t="s">
        <v>265</v>
      </c>
      <c r="B45" s="934"/>
      <c r="C45" s="935"/>
      <c r="D45" s="936"/>
      <c r="E45" s="5"/>
      <c r="F45" s="5"/>
      <c r="G45" s="878"/>
      <c r="H45" s="878"/>
      <c r="I45" s="878"/>
      <c r="J45" s="879"/>
      <c r="K45" s="878"/>
      <c r="L45" s="878"/>
      <c r="M45" s="878"/>
      <c r="N45" s="5"/>
      <c r="O45" s="5"/>
      <c r="P45" s="5"/>
      <c r="Q45" s="5"/>
      <c r="R45" s="5"/>
      <c r="S45" s="5"/>
      <c r="T45" s="5"/>
      <c r="U45" s="5"/>
    </row>
    <row r="46" s="6" customFormat="1" spans="1:21">
      <c r="A46" s="934" t="s">
        <v>268</v>
      </c>
      <c r="B46" s="934"/>
      <c r="C46" s="935"/>
      <c r="D46" s="936"/>
      <c r="E46" s="5"/>
      <c r="F46" s="5"/>
      <c r="G46" s="878"/>
      <c r="H46" s="878"/>
      <c r="I46" s="878"/>
      <c r="J46" s="879"/>
      <c r="K46" s="878"/>
      <c r="L46" s="878"/>
      <c r="M46" s="878"/>
      <c r="N46" s="5"/>
      <c r="O46" s="5"/>
      <c r="P46" s="5"/>
      <c r="Q46" s="5"/>
      <c r="R46" s="5"/>
      <c r="S46" s="5"/>
      <c r="T46" s="5"/>
      <c r="U46" s="5"/>
    </row>
    <row r="47" s="6" customFormat="1" spans="1:21">
      <c r="A47" s="934" t="s">
        <v>269</v>
      </c>
      <c r="B47" s="934"/>
      <c r="C47" s="935"/>
      <c r="D47" s="936"/>
      <c r="E47" s="5"/>
      <c r="F47" s="5"/>
      <c r="G47" s="878"/>
      <c r="H47" s="878"/>
      <c r="I47" s="878"/>
      <c r="J47" s="879"/>
      <c r="K47" s="878"/>
      <c r="L47" s="878"/>
      <c r="M47" s="878"/>
      <c r="N47" s="5"/>
      <c r="O47" s="5"/>
      <c r="P47" s="5"/>
      <c r="Q47" s="5"/>
      <c r="R47" s="5"/>
      <c r="S47" s="5"/>
      <c r="T47" s="5"/>
      <c r="U47" s="5"/>
    </row>
    <row r="48" s="6" customFormat="1" spans="1:21">
      <c r="A48" s="934" t="s">
        <v>270</v>
      </c>
      <c r="B48" s="934"/>
      <c r="C48" s="935"/>
      <c r="D48" s="936"/>
      <c r="E48" s="5"/>
      <c r="F48" s="5"/>
      <c r="G48" s="878"/>
      <c r="H48" s="878"/>
      <c r="I48" s="878"/>
      <c r="J48" s="879"/>
      <c r="K48" s="878"/>
      <c r="L48" s="878"/>
      <c r="M48" s="878"/>
      <c r="N48" s="5"/>
      <c r="O48" s="5"/>
      <c r="P48" s="5"/>
      <c r="Q48" s="5"/>
      <c r="R48" s="5"/>
      <c r="S48" s="5"/>
      <c r="T48" s="5"/>
      <c r="U48" s="5"/>
    </row>
    <row r="49" s="6" customFormat="1" spans="1:21">
      <c r="A49" s="934" t="s">
        <v>271</v>
      </c>
      <c r="B49" s="934"/>
      <c r="C49" s="935"/>
      <c r="D49" s="936"/>
      <c r="E49" s="5"/>
      <c r="F49" s="5"/>
      <c r="G49" s="878"/>
      <c r="H49" s="878"/>
      <c r="I49" s="878"/>
      <c r="J49" s="879"/>
      <c r="K49" s="878"/>
      <c r="L49" s="878"/>
      <c r="M49" s="878"/>
      <c r="N49" s="5"/>
      <c r="O49" s="5"/>
      <c r="P49" s="5"/>
      <c r="Q49" s="5"/>
      <c r="R49" s="5"/>
      <c r="S49" s="5"/>
      <c r="T49" s="5"/>
      <c r="U49" s="5"/>
    </row>
    <row r="50" s="6" customFormat="1" spans="1:21">
      <c r="A50" s="934" t="s">
        <v>272</v>
      </c>
      <c r="B50" s="934"/>
      <c r="C50" s="935"/>
      <c r="D50" s="936"/>
      <c r="E50" s="5"/>
      <c r="F50" s="5"/>
      <c r="G50" s="878"/>
      <c r="H50" s="878"/>
      <c r="I50" s="878"/>
      <c r="J50" s="879"/>
      <c r="K50" s="878"/>
      <c r="L50" s="878"/>
      <c r="M50" s="878"/>
      <c r="N50" s="5"/>
      <c r="O50" s="5"/>
      <c r="P50" s="5"/>
      <c r="Q50" s="5"/>
      <c r="R50" s="5"/>
      <c r="S50" s="5"/>
      <c r="T50" s="5"/>
      <c r="U50" s="5"/>
    </row>
    <row r="51" s="6" customFormat="1" spans="1:21">
      <c r="A51" s="934" t="s">
        <v>273</v>
      </c>
      <c r="B51" s="934"/>
      <c r="C51" s="935"/>
      <c r="D51" s="936"/>
      <c r="E51" s="5"/>
      <c r="F51" s="5"/>
      <c r="G51" s="878"/>
      <c r="H51" s="878"/>
      <c r="I51" s="878"/>
      <c r="J51" s="879"/>
      <c r="K51" s="878"/>
      <c r="L51" s="878"/>
      <c r="M51" s="878"/>
      <c r="N51" s="5"/>
      <c r="O51" s="5"/>
      <c r="P51" s="5"/>
      <c r="Q51" s="5"/>
      <c r="R51" s="5"/>
      <c r="S51" s="5"/>
      <c r="T51" s="5"/>
      <c r="U51" s="5"/>
    </row>
    <row r="52" s="6" customFormat="1" spans="1:21">
      <c r="A52" s="934" t="s">
        <v>274</v>
      </c>
      <c r="B52" s="934"/>
      <c r="C52" s="935"/>
      <c r="D52" s="936"/>
      <c r="E52" s="5"/>
      <c r="F52" s="5"/>
      <c r="G52" s="878"/>
      <c r="H52" s="878"/>
      <c r="I52" s="878"/>
      <c r="J52" s="879"/>
      <c r="K52" s="878"/>
      <c r="L52" s="878"/>
      <c r="M52" s="878"/>
      <c r="N52" s="5"/>
      <c r="O52" s="5"/>
      <c r="P52" s="5"/>
      <c r="Q52" s="5"/>
      <c r="R52" s="5"/>
      <c r="S52" s="5"/>
      <c r="T52" s="5"/>
      <c r="U52" s="5"/>
    </row>
    <row r="53" s="6" customFormat="1" spans="1:21">
      <c r="A53" s="934" t="s">
        <v>275</v>
      </c>
      <c r="B53" s="934"/>
      <c r="C53" s="935"/>
      <c r="D53" s="936"/>
      <c r="E53" s="5"/>
      <c r="F53" s="5"/>
      <c r="G53" s="878"/>
      <c r="H53" s="878"/>
      <c r="I53" s="878"/>
      <c r="J53" s="879"/>
      <c r="K53" s="878"/>
      <c r="L53" s="878"/>
      <c r="M53" s="878"/>
      <c r="N53" s="5"/>
      <c r="O53" s="5"/>
      <c r="P53" s="5"/>
      <c r="Q53" s="5"/>
      <c r="R53" s="5"/>
      <c r="S53" s="5"/>
      <c r="T53" s="5"/>
      <c r="U53" s="5"/>
    </row>
    <row r="54" s="6" customFormat="1" spans="1:21">
      <c r="A54" s="934" t="s">
        <v>276</v>
      </c>
      <c r="B54" s="934"/>
      <c r="C54" s="935"/>
      <c r="D54" s="936"/>
      <c r="E54" s="5"/>
      <c r="F54" s="5"/>
      <c r="G54" s="878"/>
      <c r="H54" s="878"/>
      <c r="I54" s="878"/>
      <c r="J54" s="879"/>
      <c r="K54" s="878"/>
      <c r="L54" s="878"/>
      <c r="M54" s="878"/>
      <c r="N54" s="5"/>
      <c r="O54" s="5"/>
      <c r="P54" s="5"/>
      <c r="Q54" s="5"/>
      <c r="R54" s="5"/>
      <c r="S54" s="5"/>
      <c r="T54" s="5"/>
      <c r="U54" s="5"/>
    </row>
    <row r="55" s="6" customFormat="1" spans="1:21">
      <c r="A55" s="934" t="s">
        <v>277</v>
      </c>
      <c r="B55" s="934"/>
      <c r="C55" s="935"/>
      <c r="D55" s="936"/>
      <c r="E55" s="5"/>
      <c r="F55" s="5"/>
      <c r="G55" s="878"/>
      <c r="H55" s="878"/>
      <c r="I55" s="878"/>
      <c r="J55" s="879"/>
      <c r="K55" s="878"/>
      <c r="L55" s="878"/>
      <c r="M55" s="878"/>
      <c r="N55" s="5"/>
      <c r="O55" s="5"/>
      <c r="P55" s="5"/>
      <c r="Q55" s="5"/>
      <c r="R55" s="5"/>
      <c r="S55" s="5"/>
      <c r="T55" s="5"/>
      <c r="U55" s="5"/>
    </row>
    <row r="56" s="6" customFormat="1" spans="1:21">
      <c r="A56" s="934" t="s">
        <v>278</v>
      </c>
      <c r="B56" s="934"/>
      <c r="C56" s="935"/>
      <c r="D56" s="936"/>
      <c r="E56" s="5"/>
      <c r="F56" s="5"/>
      <c r="G56" s="878"/>
      <c r="H56" s="878"/>
      <c r="I56" s="878"/>
      <c r="J56" s="879"/>
      <c r="K56" s="878"/>
      <c r="L56" s="878"/>
      <c r="M56" s="878"/>
      <c r="N56" s="5"/>
      <c r="O56" s="5"/>
      <c r="P56" s="5"/>
      <c r="Q56" s="5"/>
      <c r="R56" s="5"/>
      <c r="S56" s="5"/>
      <c r="T56" s="5"/>
      <c r="U56" s="5"/>
    </row>
    <row r="57" s="6" customFormat="1" spans="1:21">
      <c r="A57" s="934" t="s">
        <v>279</v>
      </c>
      <c r="B57" s="934"/>
      <c r="C57" s="935"/>
      <c r="D57" s="936"/>
      <c r="E57" s="5"/>
      <c r="F57" s="5"/>
      <c r="G57" s="878"/>
      <c r="H57" s="878"/>
      <c r="I57" s="878"/>
      <c r="J57" s="879"/>
      <c r="K57" s="878"/>
      <c r="L57" s="878"/>
      <c r="M57" s="878"/>
      <c r="N57" s="5"/>
      <c r="O57" s="5"/>
      <c r="P57" s="5"/>
      <c r="Q57" s="5"/>
      <c r="R57" s="5"/>
      <c r="S57" s="5"/>
      <c r="T57" s="5"/>
      <c r="U57" s="5"/>
    </row>
    <row r="58" s="6" customFormat="1" spans="1:21">
      <c r="A58" s="934" t="s">
        <v>280</v>
      </c>
      <c r="B58" s="934"/>
      <c r="C58" s="935"/>
      <c r="D58" s="936"/>
      <c r="E58" s="5"/>
      <c r="F58" s="5"/>
      <c r="G58" s="878"/>
      <c r="H58" s="878"/>
      <c r="I58" s="878"/>
      <c r="J58" s="879"/>
      <c r="K58" s="878"/>
      <c r="L58" s="878"/>
      <c r="M58" s="878"/>
      <c r="N58" s="5"/>
      <c r="O58" s="5"/>
      <c r="P58" s="5"/>
      <c r="Q58" s="5"/>
      <c r="R58" s="5"/>
      <c r="S58" s="5"/>
      <c r="T58" s="5"/>
      <c r="U58" s="5"/>
    </row>
    <row r="59" s="6" customFormat="1" spans="1:21">
      <c r="A59" s="934" t="s">
        <v>281</v>
      </c>
      <c r="B59" s="934"/>
      <c r="C59" s="935"/>
      <c r="D59" s="936"/>
      <c r="E59" s="5"/>
      <c r="F59" s="5"/>
      <c r="G59" s="878"/>
      <c r="H59" s="878"/>
      <c r="I59" s="878"/>
      <c r="J59" s="879"/>
      <c r="K59" s="878"/>
      <c r="L59" s="878"/>
      <c r="M59" s="878"/>
      <c r="N59" s="5"/>
      <c r="O59" s="5"/>
      <c r="P59" s="5"/>
      <c r="Q59" s="5"/>
      <c r="R59" s="5"/>
      <c r="S59" s="5"/>
      <c r="T59" s="5"/>
      <c r="U59" s="5"/>
    </row>
    <row r="60" s="6" customFormat="1" spans="1:21">
      <c r="A60" s="934" t="s">
        <v>282</v>
      </c>
      <c r="B60" s="934"/>
      <c r="C60" s="935"/>
      <c r="D60" s="936"/>
      <c r="E60" s="5"/>
      <c r="F60" s="5"/>
      <c r="G60" s="878"/>
      <c r="H60" s="878"/>
      <c r="I60" s="878"/>
      <c r="J60" s="879"/>
      <c r="K60" s="878"/>
      <c r="L60" s="878"/>
      <c r="M60" s="878"/>
      <c r="N60" s="5"/>
      <c r="O60" s="5"/>
      <c r="P60" s="5"/>
      <c r="Q60" s="5"/>
      <c r="R60" s="5"/>
      <c r="S60" s="5"/>
      <c r="T60" s="5"/>
      <c r="U60" s="5"/>
    </row>
    <row r="61" s="6" customFormat="1" spans="1:21">
      <c r="A61" s="934" t="s">
        <v>283</v>
      </c>
      <c r="B61" s="934"/>
      <c r="C61" s="935"/>
      <c r="D61" s="936"/>
      <c r="E61" s="5"/>
      <c r="F61" s="5"/>
      <c r="G61" s="878"/>
      <c r="H61" s="878"/>
      <c r="I61" s="878"/>
      <c r="J61" s="879"/>
      <c r="K61" s="878"/>
      <c r="L61" s="878"/>
      <c r="M61" s="878"/>
      <c r="N61" s="5"/>
      <c r="O61" s="5"/>
      <c r="P61" s="5"/>
      <c r="Q61" s="5"/>
      <c r="R61" s="5"/>
      <c r="S61" s="5"/>
      <c r="T61" s="5"/>
      <c r="U61" s="5"/>
    </row>
    <row r="62" s="6" customFormat="1" spans="1:21">
      <c r="A62" s="934" t="s">
        <v>284</v>
      </c>
      <c r="B62" s="934"/>
      <c r="C62" s="935"/>
      <c r="D62" s="936"/>
      <c r="E62" s="5"/>
      <c r="F62" s="5"/>
      <c r="G62" s="878"/>
      <c r="H62" s="878"/>
      <c r="I62" s="878"/>
      <c r="J62" s="879"/>
      <c r="K62" s="878"/>
      <c r="L62" s="878"/>
      <c r="M62" s="878"/>
      <c r="N62" s="5"/>
      <c r="O62" s="5"/>
      <c r="P62" s="5"/>
      <c r="Q62" s="5"/>
      <c r="R62" s="5"/>
      <c r="S62" s="5"/>
      <c r="T62" s="5"/>
      <c r="U62" s="5"/>
    </row>
    <row r="63" s="6" customFormat="1" spans="1:21">
      <c r="A63" s="934" t="s">
        <v>285</v>
      </c>
      <c r="B63" s="934"/>
      <c r="C63" s="935"/>
      <c r="D63" s="936"/>
      <c r="E63" s="5"/>
      <c r="F63" s="5"/>
      <c r="G63" s="878"/>
      <c r="H63" s="878"/>
      <c r="I63" s="878"/>
      <c r="J63" s="879"/>
      <c r="K63" s="878"/>
      <c r="L63" s="878"/>
      <c r="M63" s="878"/>
      <c r="N63" s="5"/>
      <c r="O63" s="5"/>
      <c r="P63" s="5"/>
      <c r="Q63" s="5"/>
      <c r="R63" s="5"/>
      <c r="S63" s="5"/>
      <c r="T63" s="5"/>
      <c r="U63" s="5"/>
    </row>
    <row r="64" s="6" customFormat="1" spans="1:21">
      <c r="A64" s="5"/>
      <c r="B64" s="5"/>
      <c r="C64" s="5"/>
      <c r="D64" s="5"/>
      <c r="E64" s="5"/>
      <c r="F64" s="5"/>
      <c r="G64" s="878"/>
      <c r="H64" s="878"/>
      <c r="I64" s="878"/>
      <c r="J64" s="879"/>
      <c r="K64" s="878"/>
      <c r="L64" s="878"/>
      <c r="M64" s="878"/>
      <c r="N64" s="5"/>
      <c r="O64" s="5"/>
      <c r="P64" s="5"/>
      <c r="Q64" s="5"/>
      <c r="R64" s="5"/>
      <c r="S64" s="5"/>
      <c r="T64" s="5"/>
      <c r="U64" s="5"/>
    </row>
  </sheetData>
  <mergeCells count="6">
    <mergeCell ref="A1:Q1"/>
    <mergeCell ref="A26:F26"/>
    <mergeCell ref="Q12:Q16"/>
    <mergeCell ref="Q20:Q24"/>
    <mergeCell ref="R4:R8"/>
    <mergeCell ref="R28:R32"/>
  </mergeCells>
  <hyperlinks>
    <hyperlink ref="A1" r:id="rId1" display="中远海集运上海地中海线2025年4月上海港开航班轮船期表"/>
  </hyperlinks>
  <pageMargins left="0.708661417322835" right="0.708661417322835" top="0.748031496062992" bottom="0.748031496062992" header="0.31496062992126" footer="0.31496062992126"/>
  <pageSetup paperSize="9" scale="8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02"/>
  <sheetViews>
    <sheetView topLeftCell="A43" workbookViewId="0">
      <selection activeCell="A48" sqref="A48"/>
    </sheetView>
  </sheetViews>
  <sheetFormatPr defaultColWidth="9" defaultRowHeight="15.6"/>
  <cols>
    <col min="1" max="1" width="25.1296296296296" style="604" customWidth="1"/>
    <col min="2" max="2" width="11.6296296296296" style="604" customWidth="1"/>
    <col min="3" max="3" width="7.62962962962963" style="605" customWidth="1"/>
    <col min="4" max="4" width="6.37962962962963" style="604" customWidth="1"/>
    <col min="5" max="5" width="6" style="606" customWidth="1"/>
    <col min="6" max="6" width="14.8796296296296" style="604" customWidth="1"/>
    <col min="7" max="7" width="8.87962962962963" style="607" customWidth="1"/>
    <col min="8" max="8" width="16.6296296296296" style="608" customWidth="1"/>
    <col min="9" max="9" width="17.8796296296296" style="604" customWidth="1"/>
    <col min="10" max="10" width="17" style="604" customWidth="1"/>
    <col min="11" max="11" width="17.75" style="604" customWidth="1"/>
    <col min="12" max="12" width="17.3796296296296" style="604" customWidth="1"/>
    <col min="13" max="13" width="18.25" style="604" customWidth="1"/>
    <col min="14" max="14" width="16.8796296296296" style="604" customWidth="1"/>
    <col min="15" max="15" width="9.25" style="604" customWidth="1"/>
    <col min="16" max="16" width="9" style="604"/>
    <col min="17" max="17" width="13.6296296296296" style="604" customWidth="1"/>
    <col min="18" max="18" width="9" style="604" hidden="1" customWidth="1"/>
    <col min="19" max="16384" width="9" style="604"/>
  </cols>
  <sheetData>
    <row r="1" s="599" customFormat="1" ht="22.2" spans="1:14">
      <c r="A1" s="609"/>
      <c r="B1" s="609"/>
      <c r="C1" s="609"/>
      <c r="D1" s="610" t="s">
        <v>286</v>
      </c>
      <c r="E1" s="611"/>
      <c r="F1" s="610"/>
      <c r="G1" s="610"/>
      <c r="H1" s="610"/>
      <c r="I1" s="610"/>
      <c r="J1" s="610"/>
      <c r="K1" s="610"/>
      <c r="L1" s="610"/>
      <c r="N1" s="698"/>
    </row>
    <row r="2" ht="15.75" customHeight="1" spans="1:14">
      <c r="A2" s="612"/>
      <c r="B2" s="612"/>
      <c r="C2" s="613"/>
      <c r="D2" s="611"/>
      <c r="E2" s="611"/>
      <c r="F2" s="610"/>
      <c r="G2" s="610"/>
      <c r="H2" s="610"/>
      <c r="I2" s="610"/>
      <c r="J2" s="610"/>
      <c r="K2" s="610"/>
      <c r="L2" s="610"/>
      <c r="N2" s="699"/>
    </row>
    <row r="3" ht="15.75" customHeight="1" spans="1:13">
      <c r="A3" s="614" t="s">
        <v>287</v>
      </c>
      <c r="B3" s="615"/>
      <c r="C3" s="615"/>
      <c r="D3" s="616"/>
      <c r="E3" s="617"/>
      <c r="F3" s="615"/>
      <c r="G3" s="618"/>
      <c r="H3" s="619"/>
      <c r="I3" s="619"/>
      <c r="J3" s="619"/>
      <c r="K3" s="700"/>
      <c r="L3" s="701"/>
      <c r="M3" s="702"/>
    </row>
    <row r="4" ht="15.75" customHeight="1" spans="1:12">
      <c r="A4" s="620" t="s">
        <v>2</v>
      </c>
      <c r="B4" s="621" t="s">
        <v>4</v>
      </c>
      <c r="C4" s="622" t="s">
        <v>288</v>
      </c>
      <c r="D4" s="623" t="s">
        <v>289</v>
      </c>
      <c r="E4" s="624" t="s">
        <v>290</v>
      </c>
      <c r="F4" s="625" t="s">
        <v>7</v>
      </c>
      <c r="G4" s="626" t="s">
        <v>291</v>
      </c>
      <c r="H4" s="627" t="s">
        <v>292</v>
      </c>
      <c r="I4" s="658" t="s">
        <v>293</v>
      </c>
      <c r="J4" s="703" t="s">
        <v>294</v>
      </c>
      <c r="K4" s="704" t="s">
        <v>18</v>
      </c>
      <c r="L4" s="705" t="s">
        <v>46</v>
      </c>
    </row>
    <row r="5" ht="15.75" customHeight="1" spans="1:12">
      <c r="A5" s="628" t="s">
        <v>295</v>
      </c>
      <c r="B5" s="629">
        <v>1163</v>
      </c>
      <c r="C5" s="630">
        <v>63</v>
      </c>
      <c r="D5" s="631" t="s">
        <v>296</v>
      </c>
      <c r="E5" s="624" t="s">
        <v>87</v>
      </c>
      <c r="F5" s="632" t="s">
        <v>297</v>
      </c>
      <c r="G5" s="633">
        <v>45753</v>
      </c>
      <c r="H5" s="634">
        <v>45769</v>
      </c>
      <c r="I5" s="634">
        <v>45776</v>
      </c>
      <c r="J5" s="706">
        <v>45750</v>
      </c>
      <c r="K5" s="707" t="s">
        <v>298</v>
      </c>
      <c r="L5" s="708">
        <v>45747</v>
      </c>
    </row>
    <row r="6" ht="15.75" customHeight="1" spans="1:12">
      <c r="A6" s="628" t="s">
        <v>299</v>
      </c>
      <c r="B6" s="629">
        <v>1164</v>
      </c>
      <c r="C6" s="630">
        <v>77</v>
      </c>
      <c r="D6" s="631" t="s">
        <v>300</v>
      </c>
      <c r="E6" s="624" t="s">
        <v>87</v>
      </c>
      <c r="F6" s="632" t="s">
        <v>301</v>
      </c>
      <c r="G6" s="633">
        <v>45760</v>
      </c>
      <c r="H6" s="634">
        <v>45776</v>
      </c>
      <c r="I6" s="634">
        <v>45783</v>
      </c>
      <c r="J6" s="709">
        <v>45757</v>
      </c>
      <c r="K6" s="710"/>
      <c r="L6" s="711">
        <v>45754</v>
      </c>
    </row>
    <row r="7" s="600" customFormat="1" ht="15.75" customHeight="1" spans="1:12">
      <c r="A7" s="635" t="s">
        <v>302</v>
      </c>
      <c r="B7" s="636">
        <v>1165</v>
      </c>
      <c r="C7" s="637">
        <v>24</v>
      </c>
      <c r="D7" s="638" t="s">
        <v>303</v>
      </c>
      <c r="E7" s="639" t="s">
        <v>87</v>
      </c>
      <c r="F7" s="640" t="s">
        <v>304</v>
      </c>
      <c r="G7" s="641">
        <v>45767</v>
      </c>
      <c r="H7" s="642">
        <v>45783</v>
      </c>
      <c r="I7" s="642">
        <v>45790</v>
      </c>
      <c r="J7" s="709">
        <v>45764</v>
      </c>
      <c r="K7" s="710"/>
      <c r="L7" s="711">
        <v>45761</v>
      </c>
    </row>
    <row r="8" s="601" customFormat="1" ht="15.75" customHeight="1" spans="1:12">
      <c r="A8" s="643" t="s">
        <v>305</v>
      </c>
      <c r="B8" s="644">
        <v>1166</v>
      </c>
      <c r="C8" s="645">
        <v>25</v>
      </c>
      <c r="D8" s="646" t="s">
        <v>306</v>
      </c>
      <c r="E8" s="647" t="s">
        <v>87</v>
      </c>
      <c r="F8" s="648" t="s">
        <v>307</v>
      </c>
      <c r="G8" s="649">
        <v>45774</v>
      </c>
      <c r="H8" s="650">
        <v>45790</v>
      </c>
      <c r="I8" s="650">
        <v>45797</v>
      </c>
      <c r="J8" s="712">
        <v>45771</v>
      </c>
      <c r="K8" s="713"/>
      <c r="L8" s="714">
        <v>45768</v>
      </c>
    </row>
    <row r="9" ht="15.75" customHeight="1" spans="1:12">
      <c r="A9" s="614"/>
      <c r="B9" s="651"/>
      <c r="C9" s="615"/>
      <c r="D9" s="616"/>
      <c r="E9" s="617"/>
      <c r="F9" s="615"/>
      <c r="G9" s="618"/>
      <c r="H9" s="619"/>
      <c r="I9" s="619"/>
      <c r="J9" s="715"/>
      <c r="K9" s="716"/>
      <c r="L9" s="717"/>
    </row>
    <row r="10" ht="15.75" customHeight="1" spans="1:12">
      <c r="A10" s="614"/>
      <c r="B10" s="615"/>
      <c r="C10" s="615"/>
      <c r="D10" s="616"/>
      <c r="E10" s="617"/>
      <c r="F10" s="615"/>
      <c r="G10" s="618"/>
      <c r="H10" s="619"/>
      <c r="I10" s="619"/>
      <c r="J10" s="717"/>
      <c r="K10" s="716"/>
      <c r="L10" s="717"/>
    </row>
    <row r="11" ht="15.75" customHeight="1" spans="1:12">
      <c r="A11" s="652" t="s">
        <v>308</v>
      </c>
      <c r="B11" s="653"/>
      <c r="C11" s="604"/>
      <c r="D11" s="654"/>
      <c r="E11" s="655"/>
      <c r="F11" s="655"/>
      <c r="G11" s="656"/>
      <c r="H11" s="656"/>
      <c r="I11" s="656"/>
      <c r="J11" s="700"/>
      <c r="K11" s="718"/>
      <c r="L11" s="702"/>
    </row>
    <row r="12" ht="15.75" customHeight="1" spans="1:12">
      <c r="A12" s="620" t="s">
        <v>2</v>
      </c>
      <c r="B12" s="630" t="s">
        <v>4</v>
      </c>
      <c r="C12" s="622" t="s">
        <v>288</v>
      </c>
      <c r="D12" s="657" t="s">
        <v>289</v>
      </c>
      <c r="E12" s="624" t="s">
        <v>290</v>
      </c>
      <c r="F12" s="625" t="s">
        <v>7</v>
      </c>
      <c r="G12" s="626" t="s">
        <v>309</v>
      </c>
      <c r="H12" s="658" t="s">
        <v>310</v>
      </c>
      <c r="I12" s="719" t="s">
        <v>294</v>
      </c>
      <c r="J12" s="704" t="s">
        <v>18</v>
      </c>
      <c r="K12" s="720"/>
      <c r="L12" s="702"/>
    </row>
    <row r="13" ht="15.75" customHeight="1" spans="1:12">
      <c r="A13" s="628" t="s">
        <v>311</v>
      </c>
      <c r="B13" s="637" t="s">
        <v>312</v>
      </c>
      <c r="C13" s="659" t="s">
        <v>313</v>
      </c>
      <c r="D13" s="660" t="s">
        <v>314</v>
      </c>
      <c r="E13" s="639" t="s">
        <v>315</v>
      </c>
      <c r="F13" s="640" t="s">
        <v>312</v>
      </c>
      <c r="G13" s="633">
        <v>45748</v>
      </c>
      <c r="H13" s="661">
        <v>45761</v>
      </c>
      <c r="I13" s="721">
        <v>45744</v>
      </c>
      <c r="J13" s="707" t="s">
        <v>298</v>
      </c>
      <c r="K13" s="720"/>
      <c r="L13" s="702"/>
    </row>
    <row r="14" s="602" customFormat="1" ht="15.75" customHeight="1" spans="1:12">
      <c r="A14" s="662" t="s">
        <v>316</v>
      </c>
      <c r="B14" s="659" t="s">
        <v>317</v>
      </c>
      <c r="C14" s="659" t="s">
        <v>317</v>
      </c>
      <c r="D14" s="663" t="s">
        <v>318</v>
      </c>
      <c r="E14" s="639" t="s">
        <v>315</v>
      </c>
      <c r="F14" s="664" t="s">
        <v>317</v>
      </c>
      <c r="G14" s="665">
        <v>45755</v>
      </c>
      <c r="H14" s="666">
        <v>45768</v>
      </c>
      <c r="I14" s="721">
        <v>45751</v>
      </c>
      <c r="J14" s="710"/>
      <c r="K14" s="722"/>
      <c r="L14" s="723"/>
    </row>
    <row r="15" s="603" customFormat="1" ht="15.75" customHeight="1" spans="1:12">
      <c r="A15" s="667" t="s">
        <v>194</v>
      </c>
      <c r="B15" s="668"/>
      <c r="C15" s="668"/>
      <c r="D15" s="669"/>
      <c r="E15" s="647"/>
      <c r="F15" s="670"/>
      <c r="G15" s="671"/>
      <c r="H15" s="672"/>
      <c r="I15" s="724"/>
      <c r="J15" s="710"/>
      <c r="K15" s="725"/>
      <c r="L15" s="726"/>
    </row>
    <row r="16" s="602" customFormat="1" ht="15.75" customHeight="1" spans="1:12">
      <c r="A16" s="662" t="s">
        <v>319</v>
      </c>
      <c r="B16" s="659" t="s">
        <v>320</v>
      </c>
      <c r="C16" s="659" t="s">
        <v>321</v>
      </c>
      <c r="D16" s="673" t="s">
        <v>322</v>
      </c>
      <c r="E16" s="639" t="s">
        <v>315</v>
      </c>
      <c r="F16" s="664" t="s">
        <v>320</v>
      </c>
      <c r="G16" s="665">
        <v>45769</v>
      </c>
      <c r="H16" s="666">
        <v>45782</v>
      </c>
      <c r="I16" s="727">
        <v>45765</v>
      </c>
      <c r="J16" s="710"/>
      <c r="K16" s="722"/>
      <c r="L16" s="723"/>
    </row>
    <row r="17" s="602" customFormat="1" ht="15.75" customHeight="1" spans="1:12">
      <c r="A17" s="662" t="s">
        <v>323</v>
      </c>
      <c r="B17" s="659" t="s">
        <v>324</v>
      </c>
      <c r="C17" s="659" t="s">
        <v>321</v>
      </c>
      <c r="D17" s="673" t="s">
        <v>325</v>
      </c>
      <c r="E17" s="639" t="s">
        <v>315</v>
      </c>
      <c r="F17" s="664" t="s">
        <v>324</v>
      </c>
      <c r="G17" s="665">
        <v>45776</v>
      </c>
      <c r="H17" s="666">
        <v>45789</v>
      </c>
      <c r="I17" s="727">
        <v>45772</v>
      </c>
      <c r="J17" s="713"/>
      <c r="K17" s="722"/>
      <c r="L17" s="723"/>
    </row>
    <row r="18" s="602" customFormat="1" ht="15.75" customHeight="1" spans="1:12">
      <c r="A18" s="674"/>
      <c r="B18" s="675"/>
      <c r="C18" s="676"/>
      <c r="D18" s="677"/>
      <c r="E18" s="678"/>
      <c r="F18" s="675"/>
      <c r="G18" s="679"/>
      <c r="H18" s="680"/>
      <c r="I18" s="728"/>
      <c r="J18" s="716"/>
      <c r="K18" s="722"/>
      <c r="L18" s="723"/>
    </row>
    <row r="19" ht="15.75" customHeight="1" spans="1:12">
      <c r="A19" s="614"/>
      <c r="B19" s="615"/>
      <c r="C19" s="615"/>
      <c r="D19" s="616"/>
      <c r="E19" s="617"/>
      <c r="F19" s="615"/>
      <c r="G19" s="618"/>
      <c r="H19" s="619"/>
      <c r="I19" s="729"/>
      <c r="J19" s="720"/>
      <c r="K19" s="730"/>
      <c r="L19" s="702"/>
    </row>
    <row r="20" ht="15.75" customHeight="1" spans="1:12">
      <c r="A20" s="653" t="s">
        <v>326</v>
      </c>
      <c r="B20" s="653"/>
      <c r="C20" s="604"/>
      <c r="D20" s="654"/>
      <c r="E20" s="655"/>
      <c r="F20" s="655"/>
      <c r="G20" s="656"/>
      <c r="H20" s="656"/>
      <c r="I20" s="656"/>
      <c r="J20" s="700"/>
      <c r="K20" s="718"/>
      <c r="L20" s="655"/>
    </row>
    <row r="21" ht="15.75" customHeight="1" spans="1:12">
      <c r="A21" s="620" t="s">
        <v>2</v>
      </c>
      <c r="B21" s="630" t="s">
        <v>4</v>
      </c>
      <c r="C21" s="622" t="s">
        <v>288</v>
      </c>
      <c r="D21" s="623" t="s">
        <v>289</v>
      </c>
      <c r="E21" s="624" t="s">
        <v>290</v>
      </c>
      <c r="F21" s="625" t="s">
        <v>7</v>
      </c>
      <c r="G21" s="626" t="s">
        <v>327</v>
      </c>
      <c r="H21" s="658" t="s">
        <v>310</v>
      </c>
      <c r="I21" s="658" t="s">
        <v>328</v>
      </c>
      <c r="J21" s="703" t="s">
        <v>294</v>
      </c>
      <c r="K21" s="731" t="s">
        <v>18</v>
      </c>
      <c r="L21" s="731" t="s">
        <v>46</v>
      </c>
    </row>
    <row r="22" ht="15.75" customHeight="1" spans="1:12">
      <c r="A22" s="628" t="s">
        <v>329</v>
      </c>
      <c r="B22" s="630">
        <v>104</v>
      </c>
      <c r="C22" s="630">
        <v>104</v>
      </c>
      <c r="D22" s="631" t="s">
        <v>330</v>
      </c>
      <c r="E22" s="624" t="s">
        <v>30</v>
      </c>
      <c r="F22" s="632">
        <v>104</v>
      </c>
      <c r="G22" s="649">
        <v>45749</v>
      </c>
      <c r="H22" s="681">
        <v>45763</v>
      </c>
      <c r="I22" s="732">
        <v>45771</v>
      </c>
      <c r="J22" s="721">
        <v>45747</v>
      </c>
      <c r="K22" s="733" t="s">
        <v>331</v>
      </c>
      <c r="L22" s="708">
        <v>45743</v>
      </c>
    </row>
    <row r="23" ht="15.75" customHeight="1" spans="1:12">
      <c r="A23" s="628" t="s">
        <v>332</v>
      </c>
      <c r="B23" s="630">
        <v>74</v>
      </c>
      <c r="C23" s="630">
        <v>74</v>
      </c>
      <c r="D23" s="631" t="s">
        <v>333</v>
      </c>
      <c r="E23" s="624" t="s">
        <v>30</v>
      </c>
      <c r="F23" s="632">
        <v>74</v>
      </c>
      <c r="G23" s="633">
        <v>45757</v>
      </c>
      <c r="H23" s="661">
        <v>45770</v>
      </c>
      <c r="I23" s="661">
        <v>45778</v>
      </c>
      <c r="J23" s="721">
        <v>45754</v>
      </c>
      <c r="K23" s="734"/>
      <c r="L23" s="708">
        <v>45750</v>
      </c>
    </row>
    <row r="24" ht="15.75" customHeight="1" spans="1:12">
      <c r="A24" s="628" t="s">
        <v>334</v>
      </c>
      <c r="B24" s="630">
        <v>64</v>
      </c>
      <c r="C24" s="630">
        <v>64</v>
      </c>
      <c r="D24" s="631" t="s">
        <v>335</v>
      </c>
      <c r="E24" s="624" t="s">
        <v>30</v>
      </c>
      <c r="F24" s="632">
        <v>64</v>
      </c>
      <c r="G24" s="633">
        <v>45764</v>
      </c>
      <c r="H24" s="661">
        <v>45777</v>
      </c>
      <c r="I24" s="661">
        <v>45785</v>
      </c>
      <c r="J24" s="721">
        <v>45761</v>
      </c>
      <c r="K24" s="734"/>
      <c r="L24" s="708">
        <v>45757</v>
      </c>
    </row>
    <row r="25" ht="15.75" customHeight="1" spans="1:12">
      <c r="A25" s="628" t="s">
        <v>336</v>
      </c>
      <c r="B25" s="630">
        <v>109</v>
      </c>
      <c r="C25" s="630">
        <v>109</v>
      </c>
      <c r="D25" s="631" t="s">
        <v>337</v>
      </c>
      <c r="E25" s="624" t="s">
        <v>30</v>
      </c>
      <c r="F25" s="632">
        <v>109</v>
      </c>
      <c r="G25" s="633">
        <v>45771</v>
      </c>
      <c r="H25" s="661">
        <v>45784</v>
      </c>
      <c r="I25" s="732">
        <v>45792</v>
      </c>
      <c r="J25" s="721">
        <v>45768</v>
      </c>
      <c r="K25" s="735"/>
      <c r="L25" s="708">
        <v>45764</v>
      </c>
    </row>
    <row r="26" ht="15.75" customHeight="1" spans="1:12">
      <c r="A26" s="682" t="s">
        <v>338</v>
      </c>
      <c r="B26" s="615"/>
      <c r="C26" s="615"/>
      <c r="D26" s="616"/>
      <c r="E26" s="617"/>
      <c r="F26" s="615"/>
      <c r="G26" s="618"/>
      <c r="H26" s="619"/>
      <c r="I26" s="619"/>
      <c r="J26" s="715"/>
      <c r="K26" s="736"/>
      <c r="L26" s="717"/>
    </row>
    <row r="27" s="602" customFormat="1" ht="15.75" customHeight="1" spans="1:12">
      <c r="A27" s="674"/>
      <c r="B27" s="675"/>
      <c r="C27" s="676"/>
      <c r="D27" s="677"/>
      <c r="E27" s="678"/>
      <c r="F27" s="675"/>
      <c r="G27" s="679"/>
      <c r="H27" s="680"/>
      <c r="I27" s="728"/>
      <c r="J27" s="716"/>
      <c r="K27" s="722"/>
      <c r="L27" s="723"/>
    </row>
    <row r="28" s="602" customFormat="1" ht="15.75" customHeight="1" spans="1:12">
      <c r="A28" s="674"/>
      <c r="B28" s="675"/>
      <c r="C28" s="676"/>
      <c r="D28" s="677"/>
      <c r="E28" s="678"/>
      <c r="F28" s="675"/>
      <c r="G28" s="679"/>
      <c r="H28" s="680"/>
      <c r="I28" s="728"/>
      <c r="J28" s="716"/>
      <c r="K28" s="722"/>
      <c r="L28" s="723"/>
    </row>
    <row r="29" ht="15.75" customHeight="1" spans="1:12">
      <c r="A29" s="653" t="s">
        <v>339</v>
      </c>
      <c r="B29" s="653"/>
      <c r="C29" s="604"/>
      <c r="D29" s="654"/>
      <c r="E29" s="655"/>
      <c r="F29" s="655"/>
      <c r="G29" s="656"/>
      <c r="H29" s="656"/>
      <c r="I29" s="656"/>
      <c r="J29" s="700"/>
      <c r="K29" s="718"/>
      <c r="L29" s="655"/>
    </row>
    <row r="30" ht="15.75" customHeight="1" spans="1:13">
      <c r="A30" s="620" t="s">
        <v>2</v>
      </c>
      <c r="B30" s="630" t="s">
        <v>4</v>
      </c>
      <c r="C30" s="622" t="s">
        <v>288</v>
      </c>
      <c r="D30" s="623" t="s">
        <v>289</v>
      </c>
      <c r="E30" s="624" t="s">
        <v>290</v>
      </c>
      <c r="F30" s="625" t="s">
        <v>7</v>
      </c>
      <c r="G30" s="626" t="s">
        <v>309</v>
      </c>
      <c r="H30" s="627" t="s">
        <v>340</v>
      </c>
      <c r="I30" s="737" t="s">
        <v>294</v>
      </c>
      <c r="J30" s="658" t="s">
        <v>18</v>
      </c>
      <c r="K30" s="719" t="s">
        <v>46</v>
      </c>
      <c r="L30" s="738"/>
      <c r="M30" s="739"/>
    </row>
    <row r="31" ht="15.75" customHeight="1" spans="1:13">
      <c r="A31" s="635" t="s">
        <v>194</v>
      </c>
      <c r="B31" s="683"/>
      <c r="C31" s="683"/>
      <c r="D31" s="638"/>
      <c r="E31" s="639"/>
      <c r="F31" s="683"/>
      <c r="G31" s="641"/>
      <c r="H31" s="642"/>
      <c r="I31" s="642"/>
      <c r="J31" s="740" t="s">
        <v>331</v>
      </c>
      <c r="K31" s="711"/>
      <c r="L31" s="702"/>
      <c r="M31" s="741"/>
    </row>
    <row r="32" s="601" customFormat="1" ht="15.75" customHeight="1" spans="1:13">
      <c r="A32" s="635" t="s">
        <v>341</v>
      </c>
      <c r="B32" s="683">
        <v>60</v>
      </c>
      <c r="C32" s="683">
        <v>60</v>
      </c>
      <c r="D32" s="638" t="s">
        <v>342</v>
      </c>
      <c r="E32" s="639" t="s">
        <v>30</v>
      </c>
      <c r="F32" s="683">
        <v>60</v>
      </c>
      <c r="G32" s="633">
        <v>45755</v>
      </c>
      <c r="H32" s="634">
        <v>45766</v>
      </c>
      <c r="I32" s="634" t="s">
        <v>343</v>
      </c>
      <c r="J32" s="742"/>
      <c r="K32" s="711">
        <v>45749</v>
      </c>
      <c r="L32" s="702"/>
      <c r="M32" s="717"/>
    </row>
    <row r="33" s="601" customFormat="1" ht="15.75" customHeight="1" spans="1:13">
      <c r="A33" s="635" t="s">
        <v>344</v>
      </c>
      <c r="B33" s="683">
        <v>15</v>
      </c>
      <c r="C33" s="683">
        <v>15</v>
      </c>
      <c r="D33" s="638" t="s">
        <v>345</v>
      </c>
      <c r="E33" s="639" t="s">
        <v>30</v>
      </c>
      <c r="F33" s="683">
        <v>15</v>
      </c>
      <c r="G33" s="633">
        <v>45763</v>
      </c>
      <c r="H33" s="634">
        <v>45775</v>
      </c>
      <c r="I33" s="634" t="s">
        <v>346</v>
      </c>
      <c r="J33" s="742"/>
      <c r="K33" s="711">
        <v>45756</v>
      </c>
      <c r="L33" s="702"/>
      <c r="M33" s="743"/>
    </row>
    <row r="34" s="601" customFormat="1" ht="15.75" customHeight="1" spans="1:13">
      <c r="A34" s="635" t="s">
        <v>347</v>
      </c>
      <c r="B34" s="683">
        <v>70</v>
      </c>
      <c r="C34" s="683">
        <v>70</v>
      </c>
      <c r="D34" s="638" t="s">
        <v>348</v>
      </c>
      <c r="E34" s="639" t="s">
        <v>30</v>
      </c>
      <c r="F34" s="683">
        <v>70</v>
      </c>
      <c r="G34" s="649">
        <v>45769</v>
      </c>
      <c r="H34" s="634">
        <v>45781</v>
      </c>
      <c r="I34" s="642" t="s">
        <v>349</v>
      </c>
      <c r="J34" s="742"/>
      <c r="K34" s="711">
        <v>45763</v>
      </c>
      <c r="L34" s="702"/>
      <c r="M34" s="744"/>
    </row>
    <row r="35" s="601" customFormat="1" ht="15.75" customHeight="1" spans="1:13">
      <c r="A35" s="635" t="s">
        <v>350</v>
      </c>
      <c r="B35" s="683">
        <v>90</v>
      </c>
      <c r="C35" s="683">
        <v>90</v>
      </c>
      <c r="D35" s="638" t="s">
        <v>351</v>
      </c>
      <c r="E35" s="639" t="s">
        <v>30</v>
      </c>
      <c r="F35" s="683">
        <v>90</v>
      </c>
      <c r="G35" s="641">
        <v>45776</v>
      </c>
      <c r="H35" s="642">
        <v>45787</v>
      </c>
      <c r="I35" s="642" t="s">
        <v>352</v>
      </c>
      <c r="J35" s="745"/>
      <c r="K35" s="711">
        <v>45770</v>
      </c>
      <c r="L35" s="702"/>
      <c r="M35" s="744"/>
    </row>
    <row r="36" s="601" customFormat="1" ht="15.75" customHeight="1" spans="1:13">
      <c r="A36" s="684"/>
      <c r="B36" s="685"/>
      <c r="C36" s="685"/>
      <c r="D36" s="686"/>
      <c r="E36" s="687"/>
      <c r="F36" s="685"/>
      <c r="G36" s="688"/>
      <c r="H36" s="689"/>
      <c r="I36" s="689"/>
      <c r="J36" s="746"/>
      <c r="K36" s="747"/>
      <c r="L36" s="702"/>
      <c r="M36" s="744"/>
    </row>
    <row r="37" ht="15.75" customHeight="1" spans="1:14">
      <c r="A37" s="690"/>
      <c r="B37" s="691"/>
      <c r="C37" s="604"/>
      <c r="D37" s="616"/>
      <c r="E37" s="617"/>
      <c r="F37" s="617"/>
      <c r="G37" s="618"/>
      <c r="H37" s="619"/>
      <c r="I37" s="619"/>
      <c r="J37" s="619"/>
      <c r="K37" s="619"/>
      <c r="L37" s="748"/>
      <c r="M37" s="748"/>
      <c r="N37" s="749"/>
    </row>
    <row r="38" ht="15.75" customHeight="1" spans="1:12">
      <c r="A38" s="653" t="s">
        <v>353</v>
      </c>
      <c r="B38" s="653"/>
      <c r="C38" s="604"/>
      <c r="D38" s="654"/>
      <c r="E38" s="655"/>
      <c r="F38" s="655"/>
      <c r="G38" s="656"/>
      <c r="H38" s="656"/>
      <c r="I38" s="656"/>
      <c r="J38" s="700"/>
      <c r="K38" s="718"/>
      <c r="L38" s="655"/>
    </row>
    <row r="39" ht="15.75" customHeight="1" spans="1:12">
      <c r="A39" s="620" t="s">
        <v>2</v>
      </c>
      <c r="B39" s="630" t="s">
        <v>4</v>
      </c>
      <c r="C39" s="622" t="s">
        <v>288</v>
      </c>
      <c r="D39" s="623" t="s">
        <v>289</v>
      </c>
      <c r="E39" s="624" t="s">
        <v>290</v>
      </c>
      <c r="F39" s="625" t="s">
        <v>7</v>
      </c>
      <c r="G39" s="692" t="s">
        <v>354</v>
      </c>
      <c r="H39" s="693" t="s">
        <v>355</v>
      </c>
      <c r="I39" s="750" t="s">
        <v>356</v>
      </c>
      <c r="J39" s="751" t="s">
        <v>294</v>
      </c>
      <c r="K39" s="704" t="s">
        <v>18</v>
      </c>
      <c r="L39" s="731" t="s">
        <v>46</v>
      </c>
    </row>
    <row r="40" ht="15.75" customHeight="1" spans="1:12">
      <c r="A40" s="635" t="s">
        <v>357</v>
      </c>
      <c r="B40" s="683">
        <v>67</v>
      </c>
      <c r="C40" s="683">
        <v>67</v>
      </c>
      <c r="D40" s="638" t="s">
        <v>358</v>
      </c>
      <c r="E40" s="639" t="s">
        <v>30</v>
      </c>
      <c r="F40" s="683">
        <v>67</v>
      </c>
      <c r="G40" s="641">
        <v>45752</v>
      </c>
      <c r="H40" s="642">
        <v>45765</v>
      </c>
      <c r="I40" s="642">
        <v>45768</v>
      </c>
      <c r="J40" s="752" t="s">
        <v>359</v>
      </c>
      <c r="K40" s="753" t="s">
        <v>331</v>
      </c>
      <c r="L40" s="754">
        <v>45747</v>
      </c>
    </row>
    <row r="41" ht="15.75" customHeight="1" spans="1:12">
      <c r="A41" s="635" t="s">
        <v>360</v>
      </c>
      <c r="B41" s="683">
        <v>119</v>
      </c>
      <c r="C41" s="683">
        <v>119</v>
      </c>
      <c r="D41" s="638" t="s">
        <v>361</v>
      </c>
      <c r="E41" s="639" t="s">
        <v>30</v>
      </c>
      <c r="F41" s="683">
        <v>119</v>
      </c>
      <c r="G41" s="641">
        <v>45759</v>
      </c>
      <c r="H41" s="681">
        <v>45772</v>
      </c>
      <c r="I41" s="642">
        <v>45775</v>
      </c>
      <c r="J41" s="752" t="s">
        <v>362</v>
      </c>
      <c r="K41" s="755"/>
      <c r="L41" s="754">
        <v>45754</v>
      </c>
    </row>
    <row r="42" ht="15.75" customHeight="1" spans="1:12">
      <c r="A42" s="635" t="s">
        <v>363</v>
      </c>
      <c r="B42" s="683"/>
      <c r="C42" s="683"/>
      <c r="D42" s="638"/>
      <c r="E42" s="639" t="s">
        <v>30</v>
      </c>
      <c r="F42" s="683"/>
      <c r="G42" s="641">
        <v>45766</v>
      </c>
      <c r="H42" s="681">
        <v>45779</v>
      </c>
      <c r="I42" s="642">
        <v>45782</v>
      </c>
      <c r="J42" s="752" t="s">
        <v>364</v>
      </c>
      <c r="K42" s="755"/>
      <c r="L42" s="754">
        <v>45761</v>
      </c>
    </row>
    <row r="43" ht="15.75" customHeight="1" spans="1:12">
      <c r="A43" s="635" t="s">
        <v>365</v>
      </c>
      <c r="B43" s="683">
        <v>87</v>
      </c>
      <c r="C43" s="683">
        <v>87</v>
      </c>
      <c r="D43" s="638" t="s">
        <v>366</v>
      </c>
      <c r="E43" s="639" t="s">
        <v>30</v>
      </c>
      <c r="F43" s="683">
        <v>87</v>
      </c>
      <c r="G43" s="641">
        <v>45773</v>
      </c>
      <c r="H43" s="681">
        <v>45786</v>
      </c>
      <c r="I43" s="642">
        <v>45789</v>
      </c>
      <c r="J43" s="752" t="s">
        <v>367</v>
      </c>
      <c r="K43" s="756"/>
      <c r="L43" s="754">
        <v>45768</v>
      </c>
    </row>
    <row r="44" ht="15.75" customHeight="1" spans="1:12">
      <c r="A44" s="684"/>
      <c r="B44" s="685"/>
      <c r="C44" s="685"/>
      <c r="D44" s="686"/>
      <c r="E44" s="687"/>
      <c r="F44" s="685"/>
      <c r="G44" s="688"/>
      <c r="H44" s="689"/>
      <c r="I44" s="689"/>
      <c r="J44" s="757"/>
      <c r="K44" s="758"/>
      <c r="L44" s="759"/>
    </row>
    <row r="45" ht="15.75" customHeight="1" spans="1:14">
      <c r="A45" s="690"/>
      <c r="B45" s="691"/>
      <c r="C45" s="604"/>
      <c r="D45" s="616"/>
      <c r="E45" s="617"/>
      <c r="F45" s="617"/>
      <c r="G45" s="618"/>
      <c r="H45" s="619"/>
      <c r="I45" s="619"/>
      <c r="J45" s="619"/>
      <c r="K45" s="619"/>
      <c r="L45" s="748"/>
      <c r="M45" s="748"/>
      <c r="N45" s="749"/>
    </row>
    <row r="46" ht="15.75" customHeight="1" spans="1:12">
      <c r="A46" s="653" t="s">
        <v>368</v>
      </c>
      <c r="B46" s="653"/>
      <c r="C46" s="604"/>
      <c r="D46" s="654"/>
      <c r="E46" s="655"/>
      <c r="F46" s="655"/>
      <c r="G46" s="656"/>
      <c r="H46" s="656"/>
      <c r="I46" s="656"/>
      <c r="J46" s="700"/>
      <c r="K46" s="718"/>
      <c r="L46" s="655"/>
    </row>
    <row r="47" ht="15.75" customHeight="1" spans="1:12">
      <c r="A47" s="620" t="s">
        <v>2</v>
      </c>
      <c r="B47" s="630" t="s">
        <v>4</v>
      </c>
      <c r="C47" s="622" t="s">
        <v>288</v>
      </c>
      <c r="D47" s="623" t="s">
        <v>289</v>
      </c>
      <c r="E47" s="624" t="s">
        <v>290</v>
      </c>
      <c r="F47" s="625" t="s">
        <v>7</v>
      </c>
      <c r="G47" s="626" t="s">
        <v>369</v>
      </c>
      <c r="H47" s="694" t="s">
        <v>370</v>
      </c>
      <c r="I47" s="760" t="s">
        <v>371</v>
      </c>
      <c r="J47" s="703" t="s">
        <v>294</v>
      </c>
      <c r="K47" s="704" t="s">
        <v>18</v>
      </c>
      <c r="L47" s="761" t="s">
        <v>46</v>
      </c>
    </row>
    <row r="48" s="601" customFormat="1" ht="15.75" customHeight="1" spans="1:13">
      <c r="A48" s="635" t="s">
        <v>372</v>
      </c>
      <c r="B48" s="637" t="s">
        <v>373</v>
      </c>
      <c r="C48" s="637">
        <v>402</v>
      </c>
      <c r="D48" s="638" t="s">
        <v>374</v>
      </c>
      <c r="E48" s="639" t="s">
        <v>48</v>
      </c>
      <c r="F48" s="640" t="s">
        <v>375</v>
      </c>
      <c r="G48" s="641">
        <v>45751</v>
      </c>
      <c r="H48" s="642">
        <v>45770</v>
      </c>
      <c r="I48" s="642">
        <v>45773</v>
      </c>
      <c r="J48" s="709">
        <v>45748</v>
      </c>
      <c r="K48" s="762" t="s">
        <v>331</v>
      </c>
      <c r="L48" s="763">
        <v>45744</v>
      </c>
      <c r="M48" s="764" t="s">
        <v>376</v>
      </c>
    </row>
    <row r="49" s="601" customFormat="1" ht="15.75" customHeight="1" spans="1:13">
      <c r="A49" s="635" t="s">
        <v>377</v>
      </c>
      <c r="B49" s="637" t="s">
        <v>378</v>
      </c>
      <c r="C49" s="637">
        <v>8</v>
      </c>
      <c r="D49" s="638" t="s">
        <v>379</v>
      </c>
      <c r="E49" s="639" t="s">
        <v>48</v>
      </c>
      <c r="F49" s="640" t="s">
        <v>380</v>
      </c>
      <c r="G49" s="641">
        <v>45758</v>
      </c>
      <c r="H49" s="642">
        <v>45777</v>
      </c>
      <c r="I49" s="642">
        <v>45780</v>
      </c>
      <c r="J49" s="709">
        <v>45755</v>
      </c>
      <c r="K49" s="765"/>
      <c r="L49" s="763">
        <v>45751</v>
      </c>
      <c r="M49" s="764" t="s">
        <v>376</v>
      </c>
    </row>
    <row r="50" s="601" customFormat="1" ht="15.75" customHeight="1" spans="1:13">
      <c r="A50" s="643" t="s">
        <v>381</v>
      </c>
      <c r="B50" s="645" t="s">
        <v>382</v>
      </c>
      <c r="C50" s="645">
        <v>55</v>
      </c>
      <c r="D50" s="646" t="s">
        <v>383</v>
      </c>
      <c r="E50" s="647" t="s">
        <v>48</v>
      </c>
      <c r="F50" s="648" t="s">
        <v>384</v>
      </c>
      <c r="G50" s="649">
        <v>45765</v>
      </c>
      <c r="H50" s="650">
        <v>45784</v>
      </c>
      <c r="I50" s="650">
        <v>45787</v>
      </c>
      <c r="J50" s="712">
        <v>45762</v>
      </c>
      <c r="K50" s="765"/>
      <c r="L50" s="766">
        <v>45758</v>
      </c>
      <c r="M50" s="764" t="s">
        <v>376</v>
      </c>
    </row>
    <row r="51" s="601" customFormat="1" ht="15.75" customHeight="1" spans="1:13">
      <c r="A51" s="643" t="s">
        <v>385</v>
      </c>
      <c r="B51" s="645" t="s">
        <v>386</v>
      </c>
      <c r="C51" s="645">
        <v>202</v>
      </c>
      <c r="D51" s="646" t="s">
        <v>387</v>
      </c>
      <c r="E51" s="647" t="s">
        <v>48</v>
      </c>
      <c r="F51" s="648" t="s">
        <v>388</v>
      </c>
      <c r="G51" s="649">
        <v>45772</v>
      </c>
      <c r="H51" s="650">
        <v>45791</v>
      </c>
      <c r="I51" s="650">
        <v>45794</v>
      </c>
      <c r="J51" s="712">
        <v>45769</v>
      </c>
      <c r="K51" s="767"/>
      <c r="L51" s="766">
        <v>45765</v>
      </c>
      <c r="M51" s="764" t="s">
        <v>376</v>
      </c>
    </row>
    <row r="52" ht="15.75" customHeight="1" spans="1:14">
      <c r="A52" s="690"/>
      <c r="B52" s="691"/>
      <c r="C52" s="604"/>
      <c r="D52" s="616"/>
      <c r="E52" s="617"/>
      <c r="F52" s="617"/>
      <c r="G52" s="618"/>
      <c r="H52" s="619"/>
      <c r="I52" s="619"/>
      <c r="J52" s="619"/>
      <c r="K52" s="619"/>
      <c r="L52" s="748"/>
      <c r="M52" s="748"/>
      <c r="N52" s="749"/>
    </row>
    <row r="53" ht="15.75" customHeight="1" spans="1:14">
      <c r="A53" s="690"/>
      <c r="B53" s="691"/>
      <c r="C53" s="604"/>
      <c r="D53" s="616"/>
      <c r="E53" s="617"/>
      <c r="F53" s="617"/>
      <c r="G53" s="618"/>
      <c r="H53" s="619"/>
      <c r="I53" s="619"/>
      <c r="J53" s="619"/>
      <c r="K53" s="619"/>
      <c r="L53" s="748"/>
      <c r="M53" s="748"/>
      <c r="N53" s="749"/>
    </row>
    <row r="54" ht="15.75" customHeight="1" spans="1:12">
      <c r="A54" s="653" t="s">
        <v>389</v>
      </c>
      <c r="B54" s="653"/>
      <c r="C54" s="604"/>
      <c r="D54" s="654"/>
      <c r="E54" s="655"/>
      <c r="F54" s="655"/>
      <c r="G54" s="656"/>
      <c r="H54" s="656"/>
      <c r="I54" s="656"/>
      <c r="J54" s="700"/>
      <c r="K54" s="718"/>
      <c r="L54" s="655"/>
    </row>
    <row r="55" ht="15.75" customHeight="1" spans="1:14">
      <c r="A55" s="620" t="s">
        <v>2</v>
      </c>
      <c r="B55" s="630" t="s">
        <v>4</v>
      </c>
      <c r="C55" s="622" t="s">
        <v>288</v>
      </c>
      <c r="D55" s="623" t="s">
        <v>289</v>
      </c>
      <c r="E55" s="624" t="s">
        <v>290</v>
      </c>
      <c r="F55" s="625" t="s">
        <v>7</v>
      </c>
      <c r="G55" s="626" t="s">
        <v>309</v>
      </c>
      <c r="H55" s="627" t="s">
        <v>390</v>
      </c>
      <c r="I55" s="768" t="s">
        <v>391</v>
      </c>
      <c r="J55" s="768" t="s">
        <v>392</v>
      </c>
      <c r="K55" s="768" t="s">
        <v>393</v>
      </c>
      <c r="L55" s="731" t="s">
        <v>294</v>
      </c>
      <c r="M55" s="704" t="s">
        <v>18</v>
      </c>
      <c r="N55" s="731" t="s">
        <v>46</v>
      </c>
    </row>
    <row r="56" ht="15.75" customHeight="1" spans="1:14">
      <c r="A56" s="635" t="s">
        <v>394</v>
      </c>
      <c r="B56" s="637">
        <v>1207</v>
      </c>
      <c r="C56" s="637">
        <v>21</v>
      </c>
      <c r="D56" s="638" t="s">
        <v>395</v>
      </c>
      <c r="E56" s="639" t="s">
        <v>87</v>
      </c>
      <c r="F56" s="640" t="s">
        <v>396</v>
      </c>
      <c r="G56" s="641">
        <v>45748</v>
      </c>
      <c r="H56" s="642">
        <v>45779</v>
      </c>
      <c r="I56" s="769">
        <v>45781</v>
      </c>
      <c r="J56" s="642">
        <v>45785</v>
      </c>
      <c r="K56" s="642">
        <v>45787</v>
      </c>
      <c r="L56" s="770">
        <v>45744</v>
      </c>
      <c r="M56" s="753" t="s">
        <v>331</v>
      </c>
      <c r="N56" s="754">
        <v>45742</v>
      </c>
    </row>
    <row r="57" ht="15.75" customHeight="1" spans="1:14">
      <c r="A57" s="635" t="s">
        <v>397</v>
      </c>
      <c r="B57" s="637">
        <v>1208</v>
      </c>
      <c r="C57" s="637">
        <v>25</v>
      </c>
      <c r="D57" s="638" t="s">
        <v>398</v>
      </c>
      <c r="E57" s="639" t="s">
        <v>87</v>
      </c>
      <c r="F57" s="640" t="s">
        <v>399</v>
      </c>
      <c r="G57" s="641">
        <v>45755</v>
      </c>
      <c r="H57" s="642">
        <v>45786</v>
      </c>
      <c r="I57" s="771">
        <v>45788</v>
      </c>
      <c r="J57" s="642">
        <v>45792</v>
      </c>
      <c r="K57" s="642">
        <v>45794</v>
      </c>
      <c r="L57" s="770">
        <v>45751</v>
      </c>
      <c r="M57" s="755"/>
      <c r="N57" s="754">
        <v>45749</v>
      </c>
    </row>
    <row r="58" ht="15.75" customHeight="1" spans="1:14">
      <c r="A58" s="635" t="s">
        <v>400</v>
      </c>
      <c r="B58" s="637">
        <v>1209</v>
      </c>
      <c r="C58" s="637">
        <v>19</v>
      </c>
      <c r="D58" s="638" t="s">
        <v>401</v>
      </c>
      <c r="E58" s="639" t="s">
        <v>87</v>
      </c>
      <c r="F58" s="640" t="s">
        <v>402</v>
      </c>
      <c r="G58" s="641">
        <v>45762</v>
      </c>
      <c r="H58" s="642">
        <v>45793</v>
      </c>
      <c r="I58" s="771">
        <v>45795</v>
      </c>
      <c r="J58" s="642">
        <v>45799</v>
      </c>
      <c r="K58" s="681">
        <v>45801</v>
      </c>
      <c r="L58" s="770">
        <v>45758</v>
      </c>
      <c r="M58" s="755"/>
      <c r="N58" s="754">
        <v>45756</v>
      </c>
    </row>
    <row r="59" s="601" customFormat="1" ht="15.75" customHeight="1" spans="1:14">
      <c r="A59" s="643" t="s">
        <v>403</v>
      </c>
      <c r="B59" s="645">
        <v>1210</v>
      </c>
      <c r="C59" s="645">
        <v>18</v>
      </c>
      <c r="D59" s="695" t="s">
        <v>404</v>
      </c>
      <c r="E59" s="647" t="s">
        <v>87</v>
      </c>
      <c r="F59" s="648">
        <v>1210018</v>
      </c>
      <c r="G59" s="649">
        <v>45769</v>
      </c>
      <c r="H59" s="696">
        <v>45800</v>
      </c>
      <c r="I59" s="772">
        <v>45802</v>
      </c>
      <c r="J59" s="696">
        <v>45806</v>
      </c>
      <c r="K59" s="696">
        <v>45808</v>
      </c>
      <c r="L59" s="724">
        <v>45765</v>
      </c>
      <c r="M59" s="755"/>
      <c r="N59" s="773">
        <v>45763</v>
      </c>
    </row>
    <row r="60" s="601" customFormat="1" ht="15.75" customHeight="1" spans="1:14">
      <c r="A60" s="643" t="s">
        <v>405</v>
      </c>
      <c r="B60" s="645">
        <v>1211</v>
      </c>
      <c r="C60" s="645">
        <v>40</v>
      </c>
      <c r="D60" s="695" t="s">
        <v>406</v>
      </c>
      <c r="E60" s="647" t="s">
        <v>87</v>
      </c>
      <c r="F60" s="648" t="s">
        <v>407</v>
      </c>
      <c r="G60" s="649">
        <v>45776</v>
      </c>
      <c r="H60" s="696">
        <v>45807</v>
      </c>
      <c r="I60" s="772">
        <v>45809</v>
      </c>
      <c r="J60" s="696">
        <v>45813</v>
      </c>
      <c r="K60" s="696">
        <v>45815</v>
      </c>
      <c r="L60" s="724">
        <v>45772</v>
      </c>
      <c r="M60" s="756"/>
      <c r="N60" s="773">
        <v>45770</v>
      </c>
    </row>
    <row r="61" s="601" customFormat="1" ht="15.75" customHeight="1" spans="1:14">
      <c r="A61" s="684"/>
      <c r="B61" s="697"/>
      <c r="C61" s="697"/>
      <c r="D61" s="686"/>
      <c r="E61" s="687"/>
      <c r="F61" s="697"/>
      <c r="G61" s="688"/>
      <c r="H61" s="689"/>
      <c r="I61" s="774"/>
      <c r="J61" s="689"/>
      <c r="K61" s="689"/>
      <c r="L61" s="775"/>
      <c r="M61" s="758"/>
      <c r="N61" s="759"/>
    </row>
    <row r="62" ht="15.75" customHeight="1" spans="1:14">
      <c r="A62" s="690"/>
      <c r="B62" s="691"/>
      <c r="C62" s="604"/>
      <c r="D62" s="616"/>
      <c r="E62" s="617"/>
      <c r="F62" s="617"/>
      <c r="G62" s="618"/>
      <c r="H62" s="619"/>
      <c r="I62" s="619"/>
      <c r="J62" s="619"/>
      <c r="K62" s="619"/>
      <c r="L62" s="748"/>
      <c r="M62" s="748"/>
      <c r="N62" s="749"/>
    </row>
    <row r="63" ht="15.75" customHeight="1" spans="1:12">
      <c r="A63" s="653" t="s">
        <v>408</v>
      </c>
      <c r="B63" s="653"/>
      <c r="C63" s="604"/>
      <c r="D63" s="654"/>
      <c r="E63" s="655"/>
      <c r="F63" s="655"/>
      <c r="G63" s="656"/>
      <c r="H63" s="656"/>
      <c r="I63" s="656"/>
      <c r="J63" s="700"/>
      <c r="K63" s="718"/>
      <c r="L63" s="655"/>
    </row>
    <row r="64" ht="15.75" customHeight="1" spans="1:13">
      <c r="A64" s="620" t="s">
        <v>2</v>
      </c>
      <c r="B64" s="630" t="s">
        <v>4</v>
      </c>
      <c r="C64" s="622" t="s">
        <v>288</v>
      </c>
      <c r="D64" s="623" t="s">
        <v>289</v>
      </c>
      <c r="E64" s="620" t="s">
        <v>290</v>
      </c>
      <c r="F64" s="625" t="s">
        <v>7</v>
      </c>
      <c r="G64" s="692" t="s">
        <v>327</v>
      </c>
      <c r="H64" s="658" t="s">
        <v>409</v>
      </c>
      <c r="I64" s="658" t="s">
        <v>410</v>
      </c>
      <c r="J64" s="658" t="s">
        <v>411</v>
      </c>
      <c r="K64" s="703" t="s">
        <v>294</v>
      </c>
      <c r="L64" s="731" t="s">
        <v>18</v>
      </c>
      <c r="M64" s="731" t="s">
        <v>46</v>
      </c>
    </row>
    <row r="65" ht="15.75" customHeight="1" spans="1:14">
      <c r="A65" s="635" t="s">
        <v>412</v>
      </c>
      <c r="B65" s="637">
        <v>32</v>
      </c>
      <c r="C65" s="637">
        <v>32</v>
      </c>
      <c r="D65" s="638" t="s">
        <v>413</v>
      </c>
      <c r="E65" s="776" t="s">
        <v>30</v>
      </c>
      <c r="F65" s="640">
        <v>32</v>
      </c>
      <c r="G65" s="641">
        <v>45750</v>
      </c>
      <c r="H65" s="681">
        <v>45778</v>
      </c>
      <c r="I65" s="681">
        <v>45782</v>
      </c>
      <c r="J65" s="681">
        <v>45785</v>
      </c>
      <c r="K65" s="709">
        <v>45747</v>
      </c>
      <c r="L65" s="843" t="s">
        <v>331</v>
      </c>
      <c r="M65" s="711">
        <v>45744</v>
      </c>
      <c r="N65" s="844"/>
    </row>
    <row r="66" ht="15.75" customHeight="1" spans="1:14">
      <c r="A66" s="635" t="s">
        <v>414</v>
      </c>
      <c r="B66" s="637">
        <v>71</v>
      </c>
      <c r="C66" s="637">
        <v>71</v>
      </c>
      <c r="D66" s="638" t="s">
        <v>415</v>
      </c>
      <c r="E66" s="776" t="s">
        <v>30</v>
      </c>
      <c r="F66" s="640">
        <v>71</v>
      </c>
      <c r="G66" s="641">
        <v>45757</v>
      </c>
      <c r="H66" s="681">
        <v>45785</v>
      </c>
      <c r="I66" s="681">
        <v>45789</v>
      </c>
      <c r="J66" s="681">
        <v>45792</v>
      </c>
      <c r="K66" s="709">
        <v>45754</v>
      </c>
      <c r="L66" s="845"/>
      <c r="M66" s="711">
        <v>45751</v>
      </c>
      <c r="N66" s="844"/>
    </row>
    <row r="67" s="601" customFormat="1" spans="1:14">
      <c r="A67" s="635" t="s">
        <v>194</v>
      </c>
      <c r="B67" s="637"/>
      <c r="C67" s="637"/>
      <c r="D67" s="638"/>
      <c r="E67" s="776"/>
      <c r="F67" s="640"/>
      <c r="G67" s="641"/>
      <c r="H67" s="681"/>
      <c r="I67" s="681"/>
      <c r="J67" s="681"/>
      <c r="K67" s="709"/>
      <c r="L67" s="845"/>
      <c r="M67" s="711"/>
      <c r="N67" s="846"/>
    </row>
    <row r="68" s="601" customFormat="1" spans="1:13">
      <c r="A68" s="635" t="s">
        <v>416</v>
      </c>
      <c r="B68" s="637">
        <v>27</v>
      </c>
      <c r="C68" s="637">
        <v>27</v>
      </c>
      <c r="D68" s="638" t="s">
        <v>417</v>
      </c>
      <c r="E68" s="776" t="s">
        <v>30</v>
      </c>
      <c r="F68" s="640">
        <v>27</v>
      </c>
      <c r="G68" s="641">
        <v>45771</v>
      </c>
      <c r="H68" s="681">
        <v>45799</v>
      </c>
      <c r="I68" s="681">
        <v>45803</v>
      </c>
      <c r="J68" s="681">
        <v>45806</v>
      </c>
      <c r="K68" s="709">
        <v>45768</v>
      </c>
      <c r="L68" s="847"/>
      <c r="M68" s="711">
        <v>45765</v>
      </c>
    </row>
    <row r="69" ht="15.75" customHeight="1" spans="1:14">
      <c r="A69" s="777"/>
      <c r="B69" s="778"/>
      <c r="C69" s="600"/>
      <c r="D69" s="686"/>
      <c r="E69" s="687"/>
      <c r="F69" s="687"/>
      <c r="G69" s="688"/>
      <c r="H69" s="689"/>
      <c r="I69" s="689"/>
      <c r="J69" s="689"/>
      <c r="K69" s="689"/>
      <c r="L69" s="848"/>
      <c r="M69" s="848"/>
      <c r="N69" s="749"/>
    </row>
    <row r="70" s="601" customFormat="1" spans="1:13">
      <c r="A70" s="684"/>
      <c r="B70" s="697"/>
      <c r="C70" s="697"/>
      <c r="D70" s="686"/>
      <c r="E70" s="779"/>
      <c r="F70" s="697"/>
      <c r="G70" s="688"/>
      <c r="H70" s="689"/>
      <c r="I70" s="689"/>
      <c r="J70" s="689"/>
      <c r="K70" s="775"/>
      <c r="L70" s="738"/>
      <c r="M70" s="747"/>
    </row>
    <row r="71" spans="1:12">
      <c r="A71" s="653" t="s">
        <v>418</v>
      </c>
      <c r="B71" s="653"/>
      <c r="C71" s="604"/>
      <c r="D71" s="654"/>
      <c r="E71" s="655"/>
      <c r="F71" s="655"/>
      <c r="G71" s="656"/>
      <c r="H71" s="656"/>
      <c r="I71" s="656"/>
      <c r="J71" s="700"/>
      <c r="K71" s="718"/>
      <c r="L71" s="655"/>
    </row>
    <row r="72" spans="1:13">
      <c r="A72" s="620" t="s">
        <v>2</v>
      </c>
      <c r="B72" s="630" t="s">
        <v>4</v>
      </c>
      <c r="C72" s="622" t="s">
        <v>288</v>
      </c>
      <c r="D72" s="623" t="s">
        <v>289</v>
      </c>
      <c r="E72" s="620" t="s">
        <v>290</v>
      </c>
      <c r="F72" s="625" t="s">
        <v>7</v>
      </c>
      <c r="G72" s="626" t="s">
        <v>327</v>
      </c>
      <c r="H72" s="658" t="s">
        <v>419</v>
      </c>
      <c r="I72" s="658" t="s">
        <v>420</v>
      </c>
      <c r="J72" s="658" t="s">
        <v>421</v>
      </c>
      <c r="K72" s="703" t="s">
        <v>294</v>
      </c>
      <c r="L72" s="731" t="s">
        <v>18</v>
      </c>
      <c r="M72" s="731" t="s">
        <v>46</v>
      </c>
    </row>
    <row r="73" spans="1:14">
      <c r="A73" s="635" t="s">
        <v>194</v>
      </c>
      <c r="B73" s="637"/>
      <c r="C73" s="637"/>
      <c r="D73" s="638"/>
      <c r="E73" s="776"/>
      <c r="F73" s="640"/>
      <c r="G73" s="641"/>
      <c r="H73" s="681"/>
      <c r="I73" s="681"/>
      <c r="J73" s="732"/>
      <c r="K73" s="849"/>
      <c r="L73" s="850" t="s">
        <v>331</v>
      </c>
      <c r="M73" s="711"/>
      <c r="N73" s="601"/>
    </row>
    <row r="74" spans="1:13">
      <c r="A74" s="635" t="s">
        <v>422</v>
      </c>
      <c r="B74" s="637">
        <v>62</v>
      </c>
      <c r="C74" s="637">
        <v>62</v>
      </c>
      <c r="D74" s="638" t="s">
        <v>423</v>
      </c>
      <c r="E74" s="776" t="s">
        <v>315</v>
      </c>
      <c r="F74" s="640">
        <v>62</v>
      </c>
      <c r="G74" s="641">
        <v>45757</v>
      </c>
      <c r="H74" s="681">
        <v>45783</v>
      </c>
      <c r="I74" s="681">
        <v>45788</v>
      </c>
      <c r="J74" s="732">
        <v>45790</v>
      </c>
      <c r="K74" s="849">
        <v>45754.5</v>
      </c>
      <c r="L74" s="851"/>
      <c r="M74" s="711"/>
    </row>
    <row r="75" spans="1:13">
      <c r="A75" s="635" t="s">
        <v>424</v>
      </c>
      <c r="B75" s="637">
        <v>2</v>
      </c>
      <c r="C75" s="637">
        <v>2</v>
      </c>
      <c r="D75" s="638" t="s">
        <v>425</v>
      </c>
      <c r="E75" s="776" t="s">
        <v>315</v>
      </c>
      <c r="F75" s="640">
        <v>2</v>
      </c>
      <c r="G75" s="641">
        <v>45764</v>
      </c>
      <c r="H75" s="681">
        <v>45790</v>
      </c>
      <c r="I75" s="681">
        <v>45795</v>
      </c>
      <c r="J75" s="732">
        <v>45797</v>
      </c>
      <c r="K75" s="849">
        <v>45761.5</v>
      </c>
      <c r="L75" s="851"/>
      <c r="M75" s="711"/>
    </row>
    <row r="76" s="601" customFormat="1" spans="1:13">
      <c r="A76" s="635" t="s">
        <v>426</v>
      </c>
      <c r="B76" s="637">
        <v>58</v>
      </c>
      <c r="C76" s="637">
        <v>58</v>
      </c>
      <c r="D76" s="638" t="s">
        <v>427</v>
      </c>
      <c r="E76" s="776" t="s">
        <v>315</v>
      </c>
      <c r="F76" s="640">
        <v>58</v>
      </c>
      <c r="G76" s="641">
        <v>45771</v>
      </c>
      <c r="H76" s="681">
        <v>45797</v>
      </c>
      <c r="I76" s="681">
        <v>45802</v>
      </c>
      <c r="J76" s="681">
        <v>45804</v>
      </c>
      <c r="K76" s="849">
        <v>45768.5</v>
      </c>
      <c r="L76" s="852"/>
      <c r="M76" s="711"/>
    </row>
    <row r="77" s="601" customFormat="1" spans="1:13">
      <c r="A77" s="684"/>
      <c r="B77" s="697"/>
      <c r="C77" s="697"/>
      <c r="D77" s="686"/>
      <c r="E77" s="779"/>
      <c r="F77" s="697"/>
      <c r="G77" s="688"/>
      <c r="H77" s="689"/>
      <c r="I77" s="689"/>
      <c r="J77" s="689"/>
      <c r="K77" s="853"/>
      <c r="L77" s="854"/>
      <c r="M77" s="747"/>
    </row>
    <row r="78" s="602" customFormat="1" spans="1:14">
      <c r="A78" s="674"/>
      <c r="B78" s="675"/>
      <c r="C78" s="675"/>
      <c r="D78" s="677"/>
      <c r="E78" s="780"/>
      <c r="F78" s="676"/>
      <c r="G78" s="781"/>
      <c r="H78" s="782"/>
      <c r="I78" s="782"/>
      <c r="J78" s="782"/>
      <c r="K78" s="855"/>
      <c r="L78" s="856"/>
      <c r="M78" s="738"/>
      <c r="N78" s="857"/>
    </row>
    <row r="79" spans="1:12">
      <c r="A79" s="653" t="s">
        <v>428</v>
      </c>
      <c r="B79" s="653"/>
      <c r="C79" s="604"/>
      <c r="D79" s="654"/>
      <c r="E79" s="655"/>
      <c r="F79" s="655"/>
      <c r="G79" s="656"/>
      <c r="H79" s="656"/>
      <c r="I79" s="656"/>
      <c r="J79" s="700"/>
      <c r="K79" s="718"/>
      <c r="L79" s="655"/>
    </row>
    <row r="80" spans="1:14">
      <c r="A80" s="620" t="s">
        <v>2</v>
      </c>
      <c r="B80" s="630" t="s">
        <v>4</v>
      </c>
      <c r="C80" s="622" t="s">
        <v>288</v>
      </c>
      <c r="D80" s="623" t="s">
        <v>289</v>
      </c>
      <c r="E80" s="783" t="s">
        <v>290</v>
      </c>
      <c r="F80" s="784" t="s">
        <v>7</v>
      </c>
      <c r="G80" s="626" t="s">
        <v>291</v>
      </c>
      <c r="H80" s="627" t="s">
        <v>429</v>
      </c>
      <c r="I80" s="627" t="s">
        <v>430</v>
      </c>
      <c r="J80" s="627" t="s">
        <v>431</v>
      </c>
      <c r="K80" s="627" t="s">
        <v>432</v>
      </c>
      <c r="L80" s="731" t="s">
        <v>294</v>
      </c>
      <c r="M80" s="704" t="s">
        <v>18</v>
      </c>
      <c r="N80" s="731" t="s">
        <v>46</v>
      </c>
    </row>
    <row r="81" spans="1:14">
      <c r="A81" s="628" t="s">
        <v>433</v>
      </c>
      <c r="B81" s="785" t="s">
        <v>434</v>
      </c>
      <c r="C81" s="630" t="s">
        <v>435</v>
      </c>
      <c r="D81" s="631" t="s">
        <v>436</v>
      </c>
      <c r="E81" s="786" t="s">
        <v>48</v>
      </c>
      <c r="F81" s="632" t="s">
        <v>437</v>
      </c>
      <c r="G81" s="641">
        <v>45753</v>
      </c>
      <c r="H81" s="634">
        <v>45784</v>
      </c>
      <c r="I81" s="634">
        <v>45787</v>
      </c>
      <c r="J81" s="634">
        <v>45789</v>
      </c>
      <c r="K81" s="858" t="s">
        <v>438</v>
      </c>
      <c r="L81" s="709">
        <v>45750</v>
      </c>
      <c r="M81" s="707" t="s">
        <v>331</v>
      </c>
      <c r="N81" s="711">
        <v>45748</v>
      </c>
    </row>
    <row r="82" s="601" customFormat="1" spans="1:14">
      <c r="A82" s="643" t="s">
        <v>194</v>
      </c>
      <c r="B82" s="787"/>
      <c r="C82" s="645"/>
      <c r="D82" s="646"/>
      <c r="E82" s="788"/>
      <c r="F82" s="648"/>
      <c r="G82" s="649"/>
      <c r="H82" s="650"/>
      <c r="I82" s="650"/>
      <c r="J82" s="650"/>
      <c r="K82" s="650"/>
      <c r="L82" s="712"/>
      <c r="M82" s="710"/>
      <c r="N82" s="714"/>
    </row>
    <row r="83" s="601" customFormat="1" spans="1:14">
      <c r="A83" s="643" t="s">
        <v>194</v>
      </c>
      <c r="B83" s="787"/>
      <c r="C83" s="645"/>
      <c r="D83" s="646"/>
      <c r="E83" s="788"/>
      <c r="F83" s="648"/>
      <c r="G83" s="649"/>
      <c r="H83" s="650"/>
      <c r="I83" s="650"/>
      <c r="J83" s="650"/>
      <c r="K83" s="650"/>
      <c r="L83" s="712"/>
      <c r="M83" s="710"/>
      <c r="N83" s="714"/>
    </row>
    <row r="84" s="601" customFormat="1" spans="1:14">
      <c r="A84" s="643" t="s">
        <v>194</v>
      </c>
      <c r="B84" s="787"/>
      <c r="C84" s="645"/>
      <c r="D84" s="646"/>
      <c r="E84" s="788"/>
      <c r="F84" s="648"/>
      <c r="G84" s="649"/>
      <c r="H84" s="650"/>
      <c r="I84" s="650"/>
      <c r="J84" s="650"/>
      <c r="K84" s="650"/>
      <c r="L84" s="712"/>
      <c r="M84" s="713"/>
      <c r="N84" s="714"/>
    </row>
    <row r="85" spans="1:14">
      <c r="A85" s="614"/>
      <c r="B85" s="789"/>
      <c r="C85" s="697"/>
      <c r="D85" s="686"/>
      <c r="E85" s="790"/>
      <c r="F85" s="615"/>
      <c r="G85" s="618"/>
      <c r="H85" s="619"/>
      <c r="I85" s="619"/>
      <c r="J85" s="619"/>
      <c r="K85" s="619"/>
      <c r="L85" s="715"/>
      <c r="M85" s="716"/>
      <c r="N85" s="717"/>
    </row>
    <row r="86" spans="1:14">
      <c r="A86" s="791"/>
      <c r="B86" s="792"/>
      <c r="C86" s="793"/>
      <c r="D86" s="616"/>
      <c r="E86" s="794"/>
      <c r="F86" s="794"/>
      <c r="G86" s="618"/>
      <c r="H86" s="619"/>
      <c r="I86" s="619"/>
      <c r="J86" s="619"/>
      <c r="K86" s="619"/>
      <c r="L86" s="717"/>
      <c r="M86" s="717"/>
      <c r="N86" s="717"/>
    </row>
    <row r="87" spans="1:12">
      <c r="A87" s="795" t="s">
        <v>439</v>
      </c>
      <c r="B87" s="795"/>
      <c r="C87" s="600"/>
      <c r="D87" s="796"/>
      <c r="E87" s="797"/>
      <c r="F87" s="797"/>
      <c r="G87" s="798"/>
      <c r="H87" s="798"/>
      <c r="I87" s="798"/>
      <c r="J87" s="859"/>
      <c r="K87" s="718"/>
      <c r="L87" s="655"/>
    </row>
    <row r="88" s="602" customFormat="1" spans="1:14">
      <c r="A88" s="799" t="s">
        <v>2</v>
      </c>
      <c r="B88" s="659" t="s">
        <v>4</v>
      </c>
      <c r="C88" s="800" t="s">
        <v>288</v>
      </c>
      <c r="D88" s="801" t="s">
        <v>289</v>
      </c>
      <c r="E88" s="799" t="s">
        <v>290</v>
      </c>
      <c r="F88" s="802" t="s">
        <v>7</v>
      </c>
      <c r="G88" s="803" t="s">
        <v>440</v>
      </c>
      <c r="H88" s="804" t="s">
        <v>441</v>
      </c>
      <c r="I88" s="804" t="s">
        <v>442</v>
      </c>
      <c r="J88" s="804" t="s">
        <v>443</v>
      </c>
      <c r="K88" s="804" t="s">
        <v>444</v>
      </c>
      <c r="L88" s="860" t="s">
        <v>294</v>
      </c>
      <c r="M88" s="861" t="s">
        <v>18</v>
      </c>
      <c r="N88" s="861" t="s">
        <v>46</v>
      </c>
    </row>
    <row r="89" s="602" customFormat="1" spans="1:14">
      <c r="A89" s="805" t="s">
        <v>445</v>
      </c>
      <c r="B89" s="659" t="s">
        <v>446</v>
      </c>
      <c r="C89" s="659" t="s">
        <v>447</v>
      </c>
      <c r="D89" s="806" t="s">
        <v>448</v>
      </c>
      <c r="E89" s="807" t="s">
        <v>48</v>
      </c>
      <c r="F89" s="664" t="s">
        <v>449</v>
      </c>
      <c r="G89" s="808">
        <v>45750</v>
      </c>
      <c r="H89" s="809">
        <v>45782</v>
      </c>
      <c r="I89" s="809">
        <v>45785</v>
      </c>
      <c r="J89" s="771">
        <v>45788</v>
      </c>
      <c r="K89" s="862" t="s">
        <v>450</v>
      </c>
      <c r="L89" s="863">
        <v>45747</v>
      </c>
      <c r="M89" s="864" t="s">
        <v>331</v>
      </c>
      <c r="N89" s="754">
        <v>45742</v>
      </c>
    </row>
    <row r="90" s="602" customFormat="1" spans="1:14">
      <c r="A90" s="662" t="s">
        <v>451</v>
      </c>
      <c r="B90" s="810" t="s">
        <v>452</v>
      </c>
      <c r="C90" s="810" t="s">
        <v>453</v>
      </c>
      <c r="D90" s="811" t="s">
        <v>454</v>
      </c>
      <c r="E90" s="812" t="s">
        <v>48</v>
      </c>
      <c r="F90" s="664" t="s">
        <v>455</v>
      </c>
      <c r="G90" s="808">
        <v>45756</v>
      </c>
      <c r="H90" s="809">
        <v>45789</v>
      </c>
      <c r="I90" s="809">
        <v>45792</v>
      </c>
      <c r="J90" s="771">
        <v>45795</v>
      </c>
      <c r="K90" s="862" t="s">
        <v>450</v>
      </c>
      <c r="L90" s="863">
        <v>45754</v>
      </c>
      <c r="M90" s="865"/>
      <c r="N90" s="754">
        <v>45749</v>
      </c>
    </row>
    <row r="91" s="603" customFormat="1" spans="1:14">
      <c r="A91" s="805" t="s">
        <v>456</v>
      </c>
      <c r="B91" s="659" t="s">
        <v>457</v>
      </c>
      <c r="C91" s="659" t="s">
        <v>458</v>
      </c>
      <c r="D91" s="806" t="s">
        <v>459</v>
      </c>
      <c r="E91" s="807" t="s">
        <v>48</v>
      </c>
      <c r="F91" s="664" t="s">
        <v>460</v>
      </c>
      <c r="G91" s="808">
        <v>45763</v>
      </c>
      <c r="H91" s="809">
        <v>45796</v>
      </c>
      <c r="I91" s="809">
        <v>45799</v>
      </c>
      <c r="J91" s="771">
        <v>45802</v>
      </c>
      <c r="K91" s="862" t="s">
        <v>450</v>
      </c>
      <c r="L91" s="863">
        <v>45761</v>
      </c>
      <c r="M91" s="865"/>
      <c r="N91" s="754">
        <v>45756</v>
      </c>
    </row>
    <row r="92" s="602" customFormat="1" spans="1:14">
      <c r="A92" s="662" t="s">
        <v>461</v>
      </c>
      <c r="B92" s="810" t="s">
        <v>462</v>
      </c>
      <c r="C92" s="659">
        <v>40</v>
      </c>
      <c r="D92" s="811" t="s">
        <v>463</v>
      </c>
      <c r="E92" s="812" t="s">
        <v>48</v>
      </c>
      <c r="F92" s="664" t="s">
        <v>464</v>
      </c>
      <c r="G92" s="808">
        <v>45771</v>
      </c>
      <c r="H92" s="809">
        <v>45803</v>
      </c>
      <c r="I92" s="809">
        <v>45806</v>
      </c>
      <c r="J92" s="809">
        <v>45809</v>
      </c>
      <c r="K92" s="862" t="s">
        <v>450</v>
      </c>
      <c r="L92" s="863">
        <v>45768</v>
      </c>
      <c r="M92" s="865"/>
      <c r="N92" s="866">
        <v>45763</v>
      </c>
    </row>
    <row r="93" s="602" customFormat="1" spans="1:14">
      <c r="A93" s="662" t="s">
        <v>465</v>
      </c>
      <c r="B93" s="810" t="s">
        <v>466</v>
      </c>
      <c r="C93" s="810" t="s">
        <v>467</v>
      </c>
      <c r="D93" s="811" t="s">
        <v>468</v>
      </c>
      <c r="E93" s="812" t="s">
        <v>48</v>
      </c>
      <c r="F93" s="664" t="s">
        <v>469</v>
      </c>
      <c r="G93" s="808">
        <v>45777</v>
      </c>
      <c r="H93" s="809">
        <v>45810</v>
      </c>
      <c r="I93" s="809">
        <v>45813</v>
      </c>
      <c r="J93" s="809">
        <v>45816</v>
      </c>
      <c r="K93" s="862" t="s">
        <v>450</v>
      </c>
      <c r="L93" s="863">
        <v>45775</v>
      </c>
      <c r="M93" s="867"/>
      <c r="N93" s="866">
        <v>45770</v>
      </c>
    </row>
    <row r="94" s="602" customFormat="1" spans="1:14">
      <c r="A94" s="674"/>
      <c r="B94" s="675"/>
      <c r="C94" s="675"/>
      <c r="D94" s="677"/>
      <c r="E94" s="780"/>
      <c r="F94" s="676"/>
      <c r="G94" s="813"/>
      <c r="H94" s="774"/>
      <c r="I94" s="774"/>
      <c r="J94" s="774"/>
      <c r="K94" s="855"/>
      <c r="L94" s="674"/>
      <c r="M94" s="868"/>
      <c r="N94" s="869"/>
    </row>
    <row r="95" s="602" customFormat="1" spans="1:14">
      <c r="A95" s="814"/>
      <c r="B95" s="815"/>
      <c r="D95" s="677"/>
      <c r="E95" s="678"/>
      <c r="F95" s="678"/>
      <c r="G95" s="679"/>
      <c r="H95" s="680"/>
      <c r="I95" s="680"/>
      <c r="J95" s="680"/>
      <c r="K95" s="680"/>
      <c r="L95" s="870"/>
      <c r="M95" s="723"/>
      <c r="N95" s="870"/>
    </row>
    <row r="96" spans="1:10">
      <c r="A96" s="652" t="s">
        <v>470</v>
      </c>
      <c r="B96" s="653"/>
      <c r="C96" s="604"/>
      <c r="D96" s="654"/>
      <c r="E96" s="655"/>
      <c r="F96" s="655"/>
      <c r="G96" s="656"/>
      <c r="H96" s="656"/>
      <c r="I96" s="718"/>
      <c r="J96" s="700"/>
    </row>
    <row r="97" spans="1:13">
      <c r="A97" s="620" t="s">
        <v>2</v>
      </c>
      <c r="B97" s="630" t="s">
        <v>4</v>
      </c>
      <c r="C97" s="622" t="s">
        <v>288</v>
      </c>
      <c r="D97" s="623" t="s">
        <v>289</v>
      </c>
      <c r="E97" s="624" t="s">
        <v>290</v>
      </c>
      <c r="F97" s="625" t="s">
        <v>7</v>
      </c>
      <c r="G97" s="626" t="s">
        <v>471</v>
      </c>
      <c r="H97" s="627" t="s">
        <v>472</v>
      </c>
      <c r="I97" s="627" t="s">
        <v>473</v>
      </c>
      <c r="J97" s="627" t="s">
        <v>474</v>
      </c>
      <c r="K97" s="871" t="s">
        <v>294</v>
      </c>
      <c r="L97" s="731" t="s">
        <v>18</v>
      </c>
      <c r="M97" s="872" t="s">
        <v>46</v>
      </c>
    </row>
    <row r="98" spans="1:13">
      <c r="A98" s="628" t="s">
        <v>475</v>
      </c>
      <c r="B98" s="630">
        <v>101</v>
      </c>
      <c r="C98" s="630">
        <v>101</v>
      </c>
      <c r="D98" s="631" t="s">
        <v>476</v>
      </c>
      <c r="E98" s="816" t="s">
        <v>30</v>
      </c>
      <c r="F98" s="817">
        <v>101</v>
      </c>
      <c r="G98" s="641">
        <v>45754</v>
      </c>
      <c r="H98" s="661">
        <v>45786</v>
      </c>
      <c r="I98" s="661">
        <v>45790</v>
      </c>
      <c r="J98" s="661">
        <v>45792</v>
      </c>
      <c r="K98" s="706">
        <v>45751</v>
      </c>
      <c r="L98" s="843" t="s">
        <v>477</v>
      </c>
      <c r="M98" s="711">
        <v>45748</v>
      </c>
    </row>
    <row r="99" spans="1:13">
      <c r="A99" s="628" t="s">
        <v>478</v>
      </c>
      <c r="B99" s="630">
        <v>137</v>
      </c>
      <c r="C99" s="630">
        <v>137</v>
      </c>
      <c r="D99" s="631" t="s">
        <v>479</v>
      </c>
      <c r="E99" s="816" t="s">
        <v>315</v>
      </c>
      <c r="F99" s="632">
        <v>137</v>
      </c>
      <c r="G99" s="649">
        <v>45762</v>
      </c>
      <c r="H99" s="661">
        <v>45793</v>
      </c>
      <c r="I99" s="661">
        <v>45797</v>
      </c>
      <c r="J99" s="771">
        <v>45799</v>
      </c>
      <c r="K99" s="706">
        <v>45758</v>
      </c>
      <c r="L99" s="845"/>
      <c r="M99" s="711"/>
    </row>
    <row r="100" spans="1:13">
      <c r="A100" s="628" t="s">
        <v>480</v>
      </c>
      <c r="B100" s="630">
        <v>189</v>
      </c>
      <c r="C100" s="630">
        <v>189</v>
      </c>
      <c r="D100" s="631" t="s">
        <v>481</v>
      </c>
      <c r="E100" s="816" t="s">
        <v>30</v>
      </c>
      <c r="F100" s="632">
        <v>189</v>
      </c>
      <c r="G100" s="641">
        <v>45768</v>
      </c>
      <c r="H100" s="661">
        <v>45800</v>
      </c>
      <c r="I100" s="661">
        <v>45804</v>
      </c>
      <c r="J100" s="661">
        <v>45806</v>
      </c>
      <c r="K100" s="706">
        <v>45765</v>
      </c>
      <c r="L100" s="845"/>
      <c r="M100" s="711">
        <v>45762</v>
      </c>
    </row>
    <row r="101" spans="1:13">
      <c r="A101" s="628" t="s">
        <v>363</v>
      </c>
      <c r="B101" s="630"/>
      <c r="C101" s="630"/>
      <c r="D101" s="631"/>
      <c r="E101" s="816" t="s">
        <v>30</v>
      </c>
      <c r="F101" s="632"/>
      <c r="G101" s="641">
        <v>45775</v>
      </c>
      <c r="H101" s="661">
        <v>45807</v>
      </c>
      <c r="I101" s="661">
        <v>45811</v>
      </c>
      <c r="J101" s="661">
        <v>45813</v>
      </c>
      <c r="K101" s="706">
        <v>45772</v>
      </c>
      <c r="L101" s="847"/>
      <c r="M101" s="711">
        <v>45769</v>
      </c>
    </row>
    <row r="102" spans="1:13">
      <c r="A102" s="614"/>
      <c r="B102" s="615"/>
      <c r="C102" s="615"/>
      <c r="D102" s="616"/>
      <c r="E102" s="790"/>
      <c r="F102" s="615"/>
      <c r="G102" s="688"/>
      <c r="H102" s="619"/>
      <c r="I102" s="619"/>
      <c r="J102" s="619"/>
      <c r="K102" s="715"/>
      <c r="L102" s="873"/>
      <c r="M102" s="747"/>
    </row>
    <row r="103" s="602" customFormat="1" spans="1:14">
      <c r="A103" s="674"/>
      <c r="B103" s="675"/>
      <c r="C103" s="675"/>
      <c r="D103" s="677"/>
      <c r="E103" s="780"/>
      <c r="F103" s="676"/>
      <c r="G103" s="781"/>
      <c r="H103" s="782"/>
      <c r="I103" s="782"/>
      <c r="J103" s="782"/>
      <c r="K103" s="855"/>
      <c r="L103" s="856"/>
      <c r="M103" s="738"/>
      <c r="N103" s="857"/>
    </row>
    <row r="104" spans="1:15">
      <c r="A104" s="730" t="s">
        <v>482</v>
      </c>
      <c r="B104" s="730"/>
      <c r="C104" s="730"/>
      <c r="D104" s="730"/>
      <c r="E104" s="818"/>
      <c r="F104" s="730"/>
      <c r="G104" s="819"/>
      <c r="H104" s="730"/>
      <c r="I104" s="730"/>
      <c r="J104" s="730"/>
      <c r="K104" s="822"/>
      <c r="L104" s="837"/>
      <c r="M104" s="837"/>
      <c r="O104" s="837"/>
    </row>
    <row r="105" spans="1:15">
      <c r="A105" s="730" t="s">
        <v>160</v>
      </c>
      <c r="B105" s="730"/>
      <c r="C105" s="730"/>
      <c r="D105" s="730"/>
      <c r="E105" s="818"/>
      <c r="F105" s="730"/>
      <c r="G105" s="819"/>
      <c r="H105" s="730"/>
      <c r="I105" s="730"/>
      <c r="J105" s="730"/>
      <c r="K105" s="822"/>
      <c r="L105" s="837"/>
      <c r="M105" s="837"/>
      <c r="O105" s="837"/>
    </row>
    <row r="106" spans="1:15">
      <c r="A106" s="820" t="s">
        <v>483</v>
      </c>
      <c r="B106" s="820"/>
      <c r="C106" s="821"/>
      <c r="D106" s="822"/>
      <c r="E106" s="823"/>
      <c r="F106" s="822"/>
      <c r="G106" s="824"/>
      <c r="H106" s="822"/>
      <c r="I106" s="822"/>
      <c r="J106" s="822"/>
      <c r="K106" s="874"/>
      <c r="L106" s="837"/>
      <c r="M106" s="837"/>
      <c r="O106" s="837"/>
    </row>
    <row r="107" spans="1:12">
      <c r="A107" s="825"/>
      <c r="B107" s="826"/>
      <c r="C107" s="827"/>
      <c r="D107" s="822"/>
      <c r="E107" s="823"/>
      <c r="F107" s="822"/>
      <c r="G107" s="824"/>
      <c r="H107" s="822"/>
      <c r="I107" s="822"/>
      <c r="J107" s="822"/>
      <c r="K107" s="717"/>
      <c r="L107" s="875"/>
    </row>
    <row r="108" spans="1:12">
      <c r="A108" s="828" t="s">
        <v>484</v>
      </c>
      <c r="B108" s="820"/>
      <c r="C108" s="829"/>
      <c r="D108" s="822"/>
      <c r="E108" s="823"/>
      <c r="F108" s="822"/>
      <c r="G108" s="824"/>
      <c r="H108" s="822"/>
      <c r="I108" s="822"/>
      <c r="J108" s="822"/>
      <c r="K108" s="837"/>
      <c r="L108" s="837"/>
    </row>
    <row r="109" spans="1:12">
      <c r="A109" s="830" t="s">
        <v>485</v>
      </c>
      <c r="B109" s="830"/>
      <c r="C109" s="830"/>
      <c r="D109" s="830"/>
      <c r="E109" s="617"/>
      <c r="F109" s="617"/>
      <c r="G109" s="831"/>
      <c r="H109" s="831"/>
      <c r="I109" s="836"/>
      <c r="J109" s="874"/>
      <c r="K109" s="837"/>
      <c r="L109" s="837"/>
    </row>
    <row r="110" spans="1:12">
      <c r="A110" s="690"/>
      <c r="B110" s="690"/>
      <c r="C110" s="690"/>
      <c r="D110" s="690"/>
      <c r="E110" s="617"/>
      <c r="F110" s="617"/>
      <c r="G110" s="831"/>
      <c r="H110" s="619"/>
      <c r="I110" s="619"/>
      <c r="J110" s="717"/>
      <c r="K110" s="837"/>
      <c r="L110" s="876"/>
    </row>
    <row r="111" spans="1:12">
      <c r="A111" s="832" t="s">
        <v>486</v>
      </c>
      <c r="B111" s="833"/>
      <c r="C111" s="834"/>
      <c r="D111" s="617"/>
      <c r="E111" s="835"/>
      <c r="F111" s="836"/>
      <c r="G111" s="836"/>
      <c r="H111" s="618"/>
      <c r="I111" s="831"/>
      <c r="J111" s="877"/>
      <c r="K111" s="837"/>
      <c r="L111" s="837"/>
    </row>
    <row r="112" spans="1:12">
      <c r="A112" s="837" t="s">
        <v>165</v>
      </c>
      <c r="B112" s="837"/>
      <c r="C112" s="837"/>
      <c r="D112" s="837"/>
      <c r="E112" s="838"/>
      <c r="F112" s="837"/>
      <c r="G112" s="839"/>
      <c r="H112" s="840"/>
      <c r="I112" s="841"/>
      <c r="J112" s="837"/>
      <c r="K112" s="837"/>
      <c r="L112" s="837"/>
    </row>
    <row r="113" spans="1:12">
      <c r="A113" s="837" t="s">
        <v>487</v>
      </c>
      <c r="B113" s="837"/>
      <c r="C113" s="837"/>
      <c r="D113" s="837"/>
      <c r="E113" s="838"/>
      <c r="F113" s="837"/>
      <c r="G113" s="839"/>
      <c r="H113" s="840"/>
      <c r="I113" s="841"/>
      <c r="J113" s="837"/>
      <c r="L113" s="837"/>
    </row>
    <row r="114" spans="1:12">
      <c r="A114" s="837" t="s">
        <v>488</v>
      </c>
      <c r="B114" s="837"/>
      <c r="C114" s="837"/>
      <c r="D114" s="837"/>
      <c r="E114" s="838"/>
      <c r="F114" s="837"/>
      <c r="G114" s="839"/>
      <c r="H114" s="840"/>
      <c r="I114" s="841"/>
      <c r="J114" s="837"/>
      <c r="L114" s="837"/>
    </row>
    <row r="115" spans="1:12">
      <c r="A115" s="837" t="s">
        <v>489</v>
      </c>
      <c r="B115" s="837"/>
      <c r="C115" s="837"/>
      <c r="D115" s="837"/>
      <c r="E115" s="838"/>
      <c r="F115" s="837"/>
      <c r="G115" s="839"/>
      <c r="H115" s="840"/>
      <c r="I115" s="841"/>
      <c r="J115" s="837"/>
      <c r="L115" s="837"/>
    </row>
    <row r="116" spans="1:12">
      <c r="A116" s="837" t="s">
        <v>490</v>
      </c>
      <c r="B116" s="837"/>
      <c r="C116" s="837"/>
      <c r="D116" s="837"/>
      <c r="E116" s="838"/>
      <c r="F116" s="837"/>
      <c r="G116" s="839"/>
      <c r="H116" s="840"/>
      <c r="I116" s="841"/>
      <c r="J116" s="837"/>
      <c r="L116" s="837"/>
    </row>
    <row r="117" spans="1:12">
      <c r="A117" s="837"/>
      <c r="B117" s="837"/>
      <c r="C117" s="837"/>
      <c r="D117" s="838"/>
      <c r="E117" s="837"/>
      <c r="F117" s="837"/>
      <c r="G117" s="840"/>
      <c r="H117" s="841"/>
      <c r="I117" s="837"/>
      <c r="K117" s="837"/>
      <c r="L117" s="837"/>
    </row>
    <row r="118" ht="17.4" spans="1:11">
      <c r="A118" s="842" t="s">
        <v>491</v>
      </c>
      <c r="B118" s="842"/>
      <c r="C118" s="842"/>
      <c r="D118" s="842"/>
      <c r="E118" s="842"/>
      <c r="F118" s="842"/>
      <c r="G118" s="842"/>
      <c r="H118" s="842"/>
      <c r="I118" s="842"/>
      <c r="J118" s="842"/>
      <c r="K118" s="842"/>
    </row>
    <row r="119" spans="3:8">
      <c r="C119" s="604"/>
      <c r="E119" s="604"/>
      <c r="G119" s="604"/>
      <c r="H119" s="604"/>
    </row>
    <row r="120" spans="3:8">
      <c r="C120" s="604"/>
      <c r="E120" s="604"/>
      <c r="G120" s="604"/>
      <c r="H120" s="604"/>
    </row>
    <row r="121" spans="3:8">
      <c r="C121" s="604"/>
      <c r="E121" s="604"/>
      <c r="G121" s="604"/>
      <c r="H121" s="604"/>
    </row>
    <row r="122" spans="3:8">
      <c r="C122" s="604"/>
      <c r="E122" s="604"/>
      <c r="G122" s="604"/>
      <c r="H122" s="604"/>
    </row>
    <row r="123" spans="3:8">
      <c r="C123" s="604"/>
      <c r="E123" s="604"/>
      <c r="G123" s="604"/>
      <c r="H123" s="604"/>
    </row>
    <row r="124" spans="3:8">
      <c r="C124" s="604"/>
      <c r="E124" s="604"/>
      <c r="G124" s="604"/>
      <c r="H124" s="604"/>
    </row>
    <row r="125" spans="3:8">
      <c r="C125" s="604"/>
      <c r="E125" s="604"/>
      <c r="G125" s="604"/>
      <c r="H125" s="604"/>
    </row>
    <row r="126" spans="3:8">
      <c r="C126" s="604"/>
      <c r="E126" s="604"/>
      <c r="G126" s="604"/>
      <c r="H126" s="604"/>
    </row>
    <row r="127" spans="3:8">
      <c r="C127" s="604"/>
      <c r="E127" s="604"/>
      <c r="G127" s="604"/>
      <c r="H127" s="604"/>
    </row>
    <row r="128" spans="3:8">
      <c r="C128" s="604"/>
      <c r="E128" s="604"/>
      <c r="G128" s="604"/>
      <c r="H128" s="604"/>
    </row>
    <row r="129" spans="3:8">
      <c r="C129" s="604"/>
      <c r="E129" s="604"/>
      <c r="G129" s="604"/>
      <c r="H129" s="604"/>
    </row>
    <row r="130" spans="3:8">
      <c r="C130" s="604"/>
      <c r="E130" s="604"/>
      <c r="G130" s="604"/>
      <c r="H130" s="604"/>
    </row>
    <row r="131" spans="3:8">
      <c r="C131" s="604"/>
      <c r="E131" s="604"/>
      <c r="G131" s="604"/>
      <c r="H131" s="604"/>
    </row>
    <row r="132" spans="3:8">
      <c r="C132" s="604"/>
      <c r="E132" s="604"/>
      <c r="G132" s="604"/>
      <c r="H132" s="604"/>
    </row>
    <row r="133" spans="3:8">
      <c r="C133" s="604"/>
      <c r="E133" s="604"/>
      <c r="G133" s="604"/>
      <c r="H133" s="604"/>
    </row>
    <row r="134" spans="3:8">
      <c r="C134" s="604"/>
      <c r="E134" s="604"/>
      <c r="G134" s="604"/>
      <c r="H134" s="604"/>
    </row>
    <row r="135" spans="3:8">
      <c r="C135" s="604"/>
      <c r="E135" s="604"/>
      <c r="G135" s="604"/>
      <c r="H135" s="604"/>
    </row>
    <row r="136" spans="3:8">
      <c r="C136" s="604"/>
      <c r="E136" s="604"/>
      <c r="G136" s="604"/>
      <c r="H136" s="604"/>
    </row>
    <row r="137" spans="3:8">
      <c r="C137" s="604"/>
      <c r="E137" s="604"/>
      <c r="G137" s="604"/>
      <c r="H137" s="604"/>
    </row>
    <row r="138" spans="3:8">
      <c r="C138" s="604"/>
      <c r="E138" s="604"/>
      <c r="G138" s="604"/>
      <c r="H138" s="604"/>
    </row>
    <row r="139" spans="3:8">
      <c r="C139" s="604"/>
      <c r="E139" s="604"/>
      <c r="G139" s="604"/>
      <c r="H139" s="604"/>
    </row>
    <row r="140" spans="3:8">
      <c r="C140" s="604"/>
      <c r="E140" s="604"/>
      <c r="G140" s="604"/>
      <c r="H140" s="604"/>
    </row>
    <row r="141" spans="3:8">
      <c r="C141" s="604"/>
      <c r="E141" s="604"/>
      <c r="G141" s="604"/>
      <c r="H141" s="604"/>
    </row>
    <row r="142" spans="3:8">
      <c r="C142" s="604"/>
      <c r="E142" s="604"/>
      <c r="G142" s="604"/>
      <c r="H142" s="604"/>
    </row>
    <row r="143" spans="3:8">
      <c r="C143" s="604"/>
      <c r="E143" s="604"/>
      <c r="G143" s="604"/>
      <c r="H143" s="604"/>
    </row>
    <row r="144" spans="3:8">
      <c r="C144" s="604"/>
      <c r="E144" s="604"/>
      <c r="G144" s="604"/>
      <c r="H144" s="604"/>
    </row>
    <row r="145" spans="3:8">
      <c r="C145" s="604"/>
      <c r="E145" s="604"/>
      <c r="G145" s="604"/>
      <c r="H145" s="604"/>
    </row>
    <row r="146" spans="3:8">
      <c r="C146" s="604"/>
      <c r="E146" s="604"/>
      <c r="G146" s="604"/>
      <c r="H146" s="604"/>
    </row>
    <row r="147" spans="3:8">
      <c r="C147" s="604"/>
      <c r="E147" s="604"/>
      <c r="G147" s="604"/>
      <c r="H147" s="604"/>
    </row>
    <row r="148" spans="3:8">
      <c r="C148" s="604"/>
      <c r="E148" s="604"/>
      <c r="G148" s="604"/>
      <c r="H148" s="604"/>
    </row>
    <row r="149" spans="3:8">
      <c r="C149" s="604"/>
      <c r="E149" s="604"/>
      <c r="G149" s="604"/>
      <c r="H149" s="604"/>
    </row>
    <row r="150" spans="3:8">
      <c r="C150" s="604"/>
      <c r="E150" s="604"/>
      <c r="G150" s="604"/>
      <c r="H150" s="604"/>
    </row>
    <row r="151" spans="3:8">
      <c r="C151" s="604"/>
      <c r="E151" s="604"/>
      <c r="G151" s="604"/>
      <c r="H151" s="604"/>
    </row>
    <row r="152" spans="3:8">
      <c r="C152" s="604"/>
      <c r="E152" s="604"/>
      <c r="G152" s="604"/>
      <c r="H152" s="604"/>
    </row>
    <row r="153" spans="3:8">
      <c r="C153" s="604"/>
      <c r="E153" s="604"/>
      <c r="G153" s="604"/>
      <c r="H153" s="604"/>
    </row>
    <row r="154" spans="3:8">
      <c r="C154" s="604"/>
      <c r="E154" s="604"/>
      <c r="G154" s="604"/>
      <c r="H154" s="604"/>
    </row>
    <row r="155" spans="3:8">
      <c r="C155" s="604"/>
      <c r="E155" s="604"/>
      <c r="G155" s="604"/>
      <c r="H155" s="604"/>
    </row>
    <row r="156" spans="3:8">
      <c r="C156" s="604"/>
      <c r="E156" s="604"/>
      <c r="G156" s="604"/>
      <c r="H156" s="604"/>
    </row>
    <row r="157" spans="3:8">
      <c r="C157" s="604"/>
      <c r="E157" s="604"/>
      <c r="G157" s="604"/>
      <c r="H157" s="604"/>
    </row>
    <row r="158" spans="3:8">
      <c r="C158" s="604"/>
      <c r="E158" s="604"/>
      <c r="G158" s="604"/>
      <c r="H158" s="604"/>
    </row>
    <row r="159" spans="3:8">
      <c r="C159" s="604"/>
      <c r="E159" s="604"/>
      <c r="G159" s="604"/>
      <c r="H159" s="604"/>
    </row>
    <row r="160" spans="3:8">
      <c r="C160" s="604"/>
      <c r="E160" s="604"/>
      <c r="G160" s="604"/>
      <c r="H160" s="604"/>
    </row>
    <row r="161" spans="3:8">
      <c r="C161" s="604"/>
      <c r="E161" s="604"/>
      <c r="G161" s="604"/>
      <c r="H161" s="604"/>
    </row>
    <row r="162" spans="3:8">
      <c r="C162" s="604"/>
      <c r="E162" s="604"/>
      <c r="G162" s="604"/>
      <c r="H162" s="604"/>
    </row>
    <row r="163" spans="3:8">
      <c r="C163" s="604"/>
      <c r="E163" s="604"/>
      <c r="G163" s="604"/>
      <c r="H163" s="604"/>
    </row>
    <row r="164" spans="3:8">
      <c r="C164" s="604"/>
      <c r="E164" s="604"/>
      <c r="G164" s="604"/>
      <c r="H164" s="604"/>
    </row>
    <row r="165" spans="3:8">
      <c r="C165" s="604"/>
      <c r="E165" s="604"/>
      <c r="G165" s="604"/>
      <c r="H165" s="604"/>
    </row>
    <row r="166" spans="3:8">
      <c r="C166" s="604"/>
      <c r="E166" s="604"/>
      <c r="G166" s="604"/>
      <c r="H166" s="604"/>
    </row>
    <row r="167" spans="3:8">
      <c r="C167" s="604"/>
      <c r="E167" s="604"/>
      <c r="G167" s="604"/>
      <c r="H167" s="604"/>
    </row>
    <row r="168" spans="3:8">
      <c r="C168" s="604"/>
      <c r="E168" s="604"/>
      <c r="G168" s="604"/>
      <c r="H168" s="604"/>
    </row>
    <row r="169" spans="3:8">
      <c r="C169" s="604"/>
      <c r="E169" s="604"/>
      <c r="G169" s="604"/>
      <c r="H169" s="604"/>
    </row>
    <row r="170" spans="3:8">
      <c r="C170" s="604"/>
      <c r="E170" s="604"/>
      <c r="G170" s="604"/>
      <c r="H170" s="604"/>
    </row>
    <row r="171" spans="3:8">
      <c r="C171" s="604"/>
      <c r="E171" s="604"/>
      <c r="G171" s="604"/>
      <c r="H171" s="604"/>
    </row>
    <row r="172" spans="3:8">
      <c r="C172" s="604"/>
      <c r="E172" s="604"/>
      <c r="G172" s="604"/>
      <c r="H172" s="604"/>
    </row>
    <row r="173" spans="3:8">
      <c r="C173" s="604"/>
      <c r="E173" s="604"/>
      <c r="G173" s="604"/>
      <c r="H173" s="604"/>
    </row>
    <row r="174" spans="3:8">
      <c r="C174" s="604"/>
      <c r="E174" s="604"/>
      <c r="G174" s="604"/>
      <c r="H174" s="604"/>
    </row>
    <row r="175" spans="3:8">
      <c r="C175" s="604"/>
      <c r="E175" s="604"/>
      <c r="G175" s="604"/>
      <c r="H175" s="604"/>
    </row>
    <row r="176" spans="3:8">
      <c r="C176" s="604"/>
      <c r="E176" s="604"/>
      <c r="G176" s="604"/>
      <c r="H176" s="604"/>
    </row>
    <row r="177" spans="3:8">
      <c r="C177" s="604"/>
      <c r="E177" s="604"/>
      <c r="G177" s="604"/>
      <c r="H177" s="604"/>
    </row>
    <row r="178" spans="3:8">
      <c r="C178" s="604"/>
      <c r="E178" s="604"/>
      <c r="G178" s="604"/>
      <c r="H178" s="604"/>
    </row>
    <row r="179" spans="3:8">
      <c r="C179" s="604"/>
      <c r="E179" s="604"/>
      <c r="G179" s="604"/>
      <c r="H179" s="604"/>
    </row>
    <row r="180" spans="3:8">
      <c r="C180" s="604"/>
      <c r="E180" s="604"/>
      <c r="G180" s="604"/>
      <c r="H180" s="604"/>
    </row>
    <row r="181" spans="3:8">
      <c r="C181" s="604"/>
      <c r="E181" s="604"/>
      <c r="G181" s="604"/>
      <c r="H181" s="604"/>
    </row>
    <row r="182" spans="3:8">
      <c r="C182" s="604"/>
      <c r="E182" s="604"/>
      <c r="G182" s="604"/>
      <c r="H182" s="604"/>
    </row>
    <row r="183" spans="3:8">
      <c r="C183" s="604"/>
      <c r="E183" s="604"/>
      <c r="G183" s="604"/>
      <c r="H183" s="604"/>
    </row>
    <row r="184" spans="3:8">
      <c r="C184" s="604"/>
      <c r="E184" s="604"/>
      <c r="G184" s="604"/>
      <c r="H184" s="604"/>
    </row>
    <row r="185" spans="3:8">
      <c r="C185" s="604"/>
      <c r="E185" s="604"/>
      <c r="G185" s="604"/>
      <c r="H185" s="604"/>
    </row>
    <row r="186" spans="3:8">
      <c r="C186" s="604"/>
      <c r="E186" s="604"/>
      <c r="G186" s="604"/>
      <c r="H186" s="604"/>
    </row>
    <row r="187" spans="3:8">
      <c r="C187" s="604"/>
      <c r="E187" s="604"/>
      <c r="G187" s="604"/>
      <c r="H187" s="604"/>
    </row>
    <row r="188" spans="3:8">
      <c r="C188" s="604"/>
      <c r="E188" s="604"/>
      <c r="G188" s="604"/>
      <c r="H188" s="604"/>
    </row>
    <row r="189" spans="3:8">
      <c r="C189" s="604"/>
      <c r="E189" s="604"/>
      <c r="G189" s="604"/>
      <c r="H189" s="604"/>
    </row>
    <row r="190" spans="3:8">
      <c r="C190" s="604"/>
      <c r="E190" s="604"/>
      <c r="G190" s="604"/>
      <c r="H190" s="604"/>
    </row>
    <row r="191" spans="3:8">
      <c r="C191" s="604"/>
      <c r="E191" s="604"/>
      <c r="G191" s="604"/>
      <c r="H191" s="604"/>
    </row>
    <row r="192" spans="3:8">
      <c r="C192" s="604"/>
      <c r="E192" s="604"/>
      <c r="G192" s="604"/>
      <c r="H192" s="604"/>
    </row>
    <row r="193" spans="3:8">
      <c r="C193" s="604"/>
      <c r="E193" s="604"/>
      <c r="G193" s="604"/>
      <c r="H193" s="604"/>
    </row>
    <row r="194" spans="3:8">
      <c r="C194" s="604"/>
      <c r="E194" s="604"/>
      <c r="G194" s="604"/>
      <c r="H194" s="604"/>
    </row>
    <row r="195" spans="3:8">
      <c r="C195" s="604"/>
      <c r="E195" s="604"/>
      <c r="G195" s="604"/>
      <c r="H195" s="604"/>
    </row>
    <row r="196" spans="3:8">
      <c r="C196" s="604"/>
      <c r="E196" s="604"/>
      <c r="G196" s="604"/>
      <c r="H196" s="604"/>
    </row>
    <row r="197" spans="3:8">
      <c r="C197" s="604"/>
      <c r="E197" s="604"/>
      <c r="G197" s="604"/>
      <c r="H197" s="604"/>
    </row>
    <row r="198" spans="3:8">
      <c r="C198" s="604"/>
      <c r="E198" s="604"/>
      <c r="G198" s="604"/>
      <c r="H198" s="604"/>
    </row>
    <row r="199" spans="3:8">
      <c r="C199" s="604"/>
      <c r="E199" s="604"/>
      <c r="G199" s="604"/>
      <c r="H199" s="604"/>
    </row>
    <row r="200" spans="3:8">
      <c r="C200" s="604"/>
      <c r="E200" s="604"/>
      <c r="G200" s="604"/>
      <c r="H200" s="604"/>
    </row>
    <row r="201" spans="3:8">
      <c r="C201" s="604"/>
      <c r="E201" s="604"/>
      <c r="G201" s="604"/>
      <c r="H201" s="604"/>
    </row>
    <row r="202" spans="3:8">
      <c r="C202" s="604"/>
      <c r="E202" s="604"/>
      <c r="G202" s="604"/>
      <c r="H202" s="604"/>
    </row>
    <row r="203" spans="3:8">
      <c r="C203" s="604"/>
      <c r="E203" s="604"/>
      <c r="G203" s="604"/>
      <c r="H203" s="604"/>
    </row>
    <row r="204" spans="3:8">
      <c r="C204" s="604"/>
      <c r="E204" s="604"/>
      <c r="G204" s="604"/>
      <c r="H204" s="604"/>
    </row>
    <row r="205" spans="3:8">
      <c r="C205" s="604"/>
      <c r="E205" s="604"/>
      <c r="G205" s="604"/>
      <c r="H205" s="604"/>
    </row>
    <row r="206" spans="3:8">
      <c r="C206" s="604"/>
      <c r="E206" s="604"/>
      <c r="G206" s="604"/>
      <c r="H206" s="604"/>
    </row>
    <row r="207" spans="3:8">
      <c r="C207" s="604"/>
      <c r="E207" s="604"/>
      <c r="G207" s="604"/>
      <c r="H207" s="604"/>
    </row>
    <row r="208" spans="3:8">
      <c r="C208" s="604"/>
      <c r="E208" s="604"/>
      <c r="G208" s="604"/>
      <c r="H208" s="604"/>
    </row>
    <row r="209" spans="3:8">
      <c r="C209" s="604"/>
      <c r="E209" s="604"/>
      <c r="G209" s="604"/>
      <c r="H209" s="604"/>
    </row>
    <row r="210" spans="3:8">
      <c r="C210" s="604"/>
      <c r="E210" s="604"/>
      <c r="G210" s="604"/>
      <c r="H210" s="604"/>
    </row>
    <row r="211" spans="3:8">
      <c r="C211" s="604"/>
      <c r="E211" s="604"/>
      <c r="G211" s="604"/>
      <c r="H211" s="604"/>
    </row>
    <row r="212" spans="3:8">
      <c r="C212" s="604"/>
      <c r="E212" s="604"/>
      <c r="G212" s="604"/>
      <c r="H212" s="604"/>
    </row>
    <row r="213" spans="3:8">
      <c r="C213" s="604"/>
      <c r="E213" s="604"/>
      <c r="G213" s="604"/>
      <c r="H213" s="604"/>
    </row>
    <row r="214" spans="3:8">
      <c r="C214" s="604"/>
      <c r="E214" s="604"/>
      <c r="G214" s="604"/>
      <c r="H214" s="604"/>
    </row>
    <row r="215" spans="3:8">
      <c r="C215" s="604"/>
      <c r="E215" s="604"/>
      <c r="G215" s="604"/>
      <c r="H215" s="604"/>
    </row>
    <row r="216" spans="3:8">
      <c r="C216" s="604"/>
      <c r="E216" s="604"/>
      <c r="G216" s="604"/>
      <c r="H216" s="604"/>
    </row>
    <row r="217" spans="3:8">
      <c r="C217" s="604"/>
      <c r="E217" s="604"/>
      <c r="G217" s="604"/>
      <c r="H217" s="604"/>
    </row>
    <row r="218" spans="3:8">
      <c r="C218" s="604"/>
      <c r="E218" s="604"/>
      <c r="G218" s="604"/>
      <c r="H218" s="604"/>
    </row>
    <row r="219" spans="3:8">
      <c r="C219" s="604"/>
      <c r="E219" s="604"/>
      <c r="G219" s="604"/>
      <c r="H219" s="604"/>
    </row>
    <row r="220" spans="3:8">
      <c r="C220" s="604"/>
      <c r="E220" s="604"/>
      <c r="G220" s="604"/>
      <c r="H220" s="604"/>
    </row>
    <row r="221" spans="3:8">
      <c r="C221" s="604"/>
      <c r="E221" s="604"/>
      <c r="G221" s="604"/>
      <c r="H221" s="604"/>
    </row>
    <row r="222" spans="3:8">
      <c r="C222" s="604"/>
      <c r="E222" s="604"/>
      <c r="G222" s="604"/>
      <c r="H222" s="604"/>
    </row>
    <row r="223" spans="3:8">
      <c r="C223" s="604"/>
      <c r="E223" s="604"/>
      <c r="G223" s="604"/>
      <c r="H223" s="604"/>
    </row>
    <row r="224" spans="3:8">
      <c r="C224" s="604"/>
      <c r="E224" s="604"/>
      <c r="G224" s="604"/>
      <c r="H224" s="604"/>
    </row>
    <row r="225" spans="3:8">
      <c r="C225" s="604"/>
      <c r="E225" s="604"/>
      <c r="G225" s="604"/>
      <c r="H225" s="604"/>
    </row>
    <row r="226" spans="3:8">
      <c r="C226" s="604"/>
      <c r="E226" s="604"/>
      <c r="G226" s="604"/>
      <c r="H226" s="604"/>
    </row>
    <row r="227" spans="3:8">
      <c r="C227" s="604"/>
      <c r="E227" s="604"/>
      <c r="G227" s="604"/>
      <c r="H227" s="604"/>
    </row>
    <row r="228" spans="3:8">
      <c r="C228" s="604"/>
      <c r="E228" s="604"/>
      <c r="G228" s="604"/>
      <c r="H228" s="604"/>
    </row>
    <row r="229" spans="3:8">
      <c r="C229" s="604"/>
      <c r="E229" s="604"/>
      <c r="G229" s="604"/>
      <c r="H229" s="604"/>
    </row>
    <row r="230" spans="3:8">
      <c r="C230" s="604"/>
      <c r="E230" s="604"/>
      <c r="G230" s="604"/>
      <c r="H230" s="604"/>
    </row>
    <row r="231" spans="3:8">
      <c r="C231" s="604"/>
      <c r="E231" s="604"/>
      <c r="G231" s="604"/>
      <c r="H231" s="604"/>
    </row>
    <row r="232" spans="3:8">
      <c r="C232" s="604"/>
      <c r="E232" s="604"/>
      <c r="G232" s="604"/>
      <c r="H232" s="604"/>
    </row>
    <row r="233" spans="3:8">
      <c r="C233" s="604"/>
      <c r="E233" s="604"/>
      <c r="G233" s="604"/>
      <c r="H233" s="604"/>
    </row>
    <row r="234" spans="3:8">
      <c r="C234" s="604"/>
      <c r="E234" s="604"/>
      <c r="G234" s="604"/>
      <c r="H234" s="604"/>
    </row>
    <row r="235" spans="3:8">
      <c r="C235" s="604"/>
      <c r="E235" s="604"/>
      <c r="G235" s="604"/>
      <c r="H235" s="604"/>
    </row>
    <row r="236" spans="3:8">
      <c r="C236" s="604"/>
      <c r="E236" s="604"/>
      <c r="G236" s="604"/>
      <c r="H236" s="604"/>
    </row>
    <row r="237" spans="3:8">
      <c r="C237" s="604"/>
      <c r="E237" s="604"/>
      <c r="G237" s="604"/>
      <c r="H237" s="604"/>
    </row>
    <row r="238" spans="3:8">
      <c r="C238" s="604"/>
      <c r="E238" s="604"/>
      <c r="G238" s="604"/>
      <c r="H238" s="604"/>
    </row>
    <row r="239" spans="3:8">
      <c r="C239" s="604"/>
      <c r="E239" s="604"/>
      <c r="G239" s="604"/>
      <c r="H239" s="604"/>
    </row>
    <row r="240" spans="3:8">
      <c r="C240" s="604"/>
      <c r="E240" s="604"/>
      <c r="G240" s="604"/>
      <c r="H240" s="604"/>
    </row>
    <row r="241" spans="3:8">
      <c r="C241" s="604"/>
      <c r="E241" s="604"/>
      <c r="G241" s="604"/>
      <c r="H241" s="604"/>
    </row>
    <row r="242" spans="3:8">
      <c r="C242" s="604"/>
      <c r="E242" s="604"/>
      <c r="G242" s="604"/>
      <c r="H242" s="604"/>
    </row>
    <row r="243" spans="3:8">
      <c r="C243" s="604"/>
      <c r="E243" s="604"/>
      <c r="G243" s="604"/>
      <c r="H243" s="604"/>
    </row>
    <row r="244" spans="3:8">
      <c r="C244" s="604"/>
      <c r="E244" s="604"/>
      <c r="G244" s="604"/>
      <c r="H244" s="604"/>
    </row>
    <row r="245" spans="3:8">
      <c r="C245" s="604"/>
      <c r="E245" s="604"/>
      <c r="G245" s="604"/>
      <c r="H245" s="604"/>
    </row>
    <row r="246" spans="3:8">
      <c r="C246" s="604"/>
      <c r="E246" s="604"/>
      <c r="G246" s="604"/>
      <c r="H246" s="604"/>
    </row>
    <row r="247" spans="3:8">
      <c r="C247" s="604"/>
      <c r="E247" s="604"/>
      <c r="G247" s="604"/>
      <c r="H247" s="604"/>
    </row>
    <row r="248" spans="3:8">
      <c r="C248" s="604"/>
      <c r="E248" s="604"/>
      <c r="G248" s="604"/>
      <c r="H248" s="604"/>
    </row>
    <row r="249" spans="3:8">
      <c r="C249" s="604"/>
      <c r="E249" s="604"/>
      <c r="G249" s="604"/>
      <c r="H249" s="604"/>
    </row>
    <row r="250" spans="3:8">
      <c r="C250" s="604"/>
      <c r="E250" s="604"/>
      <c r="G250" s="604"/>
      <c r="H250" s="604"/>
    </row>
    <row r="251" spans="3:8">
      <c r="C251" s="604"/>
      <c r="E251" s="604"/>
      <c r="G251" s="604"/>
      <c r="H251" s="604"/>
    </row>
    <row r="252" spans="3:8">
      <c r="C252" s="604"/>
      <c r="E252" s="604"/>
      <c r="G252" s="604"/>
      <c r="H252" s="604"/>
    </row>
    <row r="253" spans="3:8">
      <c r="C253" s="604"/>
      <c r="E253" s="604"/>
      <c r="G253" s="604"/>
      <c r="H253" s="604"/>
    </row>
    <row r="254" spans="3:8">
      <c r="C254" s="604"/>
      <c r="E254" s="604"/>
      <c r="G254" s="604"/>
      <c r="H254" s="604"/>
    </row>
    <row r="255" spans="3:8">
      <c r="C255" s="604"/>
      <c r="E255" s="604"/>
      <c r="G255" s="604"/>
      <c r="H255" s="604"/>
    </row>
    <row r="256" spans="3:8">
      <c r="C256" s="604"/>
      <c r="E256" s="604"/>
      <c r="G256" s="604"/>
      <c r="H256" s="604"/>
    </row>
    <row r="257" spans="3:8">
      <c r="C257" s="604"/>
      <c r="E257" s="604"/>
      <c r="G257" s="604"/>
      <c r="H257" s="604"/>
    </row>
    <row r="258" spans="3:8">
      <c r="C258" s="604"/>
      <c r="E258" s="604"/>
      <c r="G258" s="604"/>
      <c r="H258" s="604"/>
    </row>
    <row r="259" spans="3:8">
      <c r="C259" s="604"/>
      <c r="E259" s="604"/>
      <c r="G259" s="604"/>
      <c r="H259" s="604"/>
    </row>
    <row r="260" spans="3:8">
      <c r="C260" s="604"/>
      <c r="E260" s="604"/>
      <c r="G260" s="604"/>
      <c r="H260" s="604"/>
    </row>
    <row r="261" spans="3:8">
      <c r="C261" s="604"/>
      <c r="E261" s="604"/>
      <c r="G261" s="604"/>
      <c r="H261" s="604"/>
    </row>
    <row r="262" spans="3:8">
      <c r="C262" s="604"/>
      <c r="E262" s="604"/>
      <c r="G262" s="604"/>
      <c r="H262" s="604"/>
    </row>
    <row r="263" spans="3:8">
      <c r="C263" s="604"/>
      <c r="E263" s="604"/>
      <c r="G263" s="604"/>
      <c r="H263" s="604"/>
    </row>
    <row r="264" spans="3:8">
      <c r="C264" s="604"/>
      <c r="E264" s="604"/>
      <c r="G264" s="604"/>
      <c r="H264" s="604"/>
    </row>
    <row r="265" spans="3:8">
      <c r="C265" s="604"/>
      <c r="E265" s="604"/>
      <c r="G265" s="604"/>
      <c r="H265" s="604"/>
    </row>
    <row r="266" spans="3:8">
      <c r="C266" s="604"/>
      <c r="E266" s="604"/>
      <c r="G266" s="604"/>
      <c r="H266" s="604"/>
    </row>
    <row r="267" spans="3:8">
      <c r="C267" s="604"/>
      <c r="E267" s="604"/>
      <c r="G267" s="604"/>
      <c r="H267" s="604"/>
    </row>
    <row r="268" spans="3:8">
      <c r="C268" s="604"/>
      <c r="E268" s="604"/>
      <c r="G268" s="604"/>
      <c r="H268" s="604"/>
    </row>
    <row r="269" spans="3:8">
      <c r="C269" s="604"/>
      <c r="E269" s="604"/>
      <c r="G269" s="604"/>
      <c r="H269" s="604"/>
    </row>
    <row r="270" spans="3:8">
      <c r="C270" s="604"/>
      <c r="E270" s="604"/>
      <c r="G270" s="604"/>
      <c r="H270" s="604"/>
    </row>
    <row r="271" spans="3:8">
      <c r="C271" s="604"/>
      <c r="E271" s="604"/>
      <c r="G271" s="604"/>
      <c r="H271" s="604"/>
    </row>
    <row r="272" spans="3:8">
      <c r="C272" s="604"/>
      <c r="E272" s="604"/>
      <c r="G272" s="604"/>
      <c r="H272" s="604"/>
    </row>
    <row r="273" spans="3:8">
      <c r="C273" s="604"/>
      <c r="E273" s="604"/>
      <c r="G273" s="604"/>
      <c r="H273" s="604"/>
    </row>
    <row r="274" spans="3:8">
      <c r="C274" s="604"/>
      <c r="E274" s="604"/>
      <c r="G274" s="604"/>
      <c r="H274" s="604"/>
    </row>
    <row r="275" spans="3:8">
      <c r="C275" s="604"/>
      <c r="E275" s="604"/>
      <c r="G275" s="604"/>
      <c r="H275" s="604"/>
    </row>
    <row r="276" spans="3:8">
      <c r="C276" s="604"/>
      <c r="E276" s="604"/>
      <c r="G276" s="604"/>
      <c r="H276" s="604"/>
    </row>
    <row r="277" spans="3:8">
      <c r="C277" s="604"/>
      <c r="E277" s="604"/>
      <c r="G277" s="604"/>
      <c r="H277" s="604"/>
    </row>
    <row r="278" spans="3:8">
      <c r="C278" s="604"/>
      <c r="E278" s="604"/>
      <c r="G278" s="604"/>
      <c r="H278" s="604"/>
    </row>
    <row r="279" spans="3:8">
      <c r="C279" s="604"/>
      <c r="E279" s="604"/>
      <c r="G279" s="604"/>
      <c r="H279" s="604"/>
    </row>
    <row r="280" spans="3:8">
      <c r="C280" s="604"/>
      <c r="E280" s="604"/>
      <c r="G280" s="604"/>
      <c r="H280" s="604"/>
    </row>
    <row r="281" spans="3:8">
      <c r="C281" s="604"/>
      <c r="E281" s="604"/>
      <c r="G281" s="604"/>
      <c r="H281" s="604"/>
    </row>
    <row r="282" spans="3:8">
      <c r="C282" s="604"/>
      <c r="E282" s="604"/>
      <c r="G282" s="604"/>
      <c r="H282" s="604"/>
    </row>
    <row r="283" spans="3:8">
      <c r="C283" s="604"/>
      <c r="E283" s="604"/>
      <c r="G283" s="604"/>
      <c r="H283" s="604"/>
    </row>
    <row r="284" spans="3:8">
      <c r="C284" s="604"/>
      <c r="E284" s="604"/>
      <c r="G284" s="604"/>
      <c r="H284" s="604"/>
    </row>
    <row r="285" spans="3:8">
      <c r="C285" s="604"/>
      <c r="E285" s="604"/>
      <c r="G285" s="604"/>
      <c r="H285" s="604"/>
    </row>
    <row r="286" spans="3:8">
      <c r="C286" s="604"/>
      <c r="E286" s="604"/>
      <c r="G286" s="604"/>
      <c r="H286" s="604"/>
    </row>
    <row r="287" spans="3:8">
      <c r="C287" s="604"/>
      <c r="E287" s="604"/>
      <c r="G287" s="604"/>
      <c r="H287" s="604"/>
    </row>
    <row r="288" spans="3:8">
      <c r="C288" s="604"/>
      <c r="E288" s="604"/>
      <c r="G288" s="604"/>
      <c r="H288" s="604"/>
    </row>
    <row r="289" spans="3:8">
      <c r="C289" s="604"/>
      <c r="E289" s="604"/>
      <c r="G289" s="604"/>
      <c r="H289" s="604"/>
    </row>
    <row r="290" spans="3:8">
      <c r="C290" s="604"/>
      <c r="E290" s="604"/>
      <c r="G290" s="604"/>
      <c r="H290" s="604"/>
    </row>
    <row r="291" spans="3:8">
      <c r="C291" s="604"/>
      <c r="E291" s="604"/>
      <c r="G291" s="604"/>
      <c r="H291" s="604"/>
    </row>
    <row r="292" spans="3:8">
      <c r="C292" s="604"/>
      <c r="E292" s="604"/>
      <c r="G292" s="604"/>
      <c r="H292" s="604"/>
    </row>
    <row r="293" spans="3:8">
      <c r="C293" s="604"/>
      <c r="E293" s="604"/>
      <c r="G293" s="604"/>
      <c r="H293" s="604"/>
    </row>
    <row r="294" spans="3:8">
      <c r="C294" s="604"/>
      <c r="E294" s="604"/>
      <c r="G294" s="604"/>
      <c r="H294" s="604"/>
    </row>
    <row r="295" spans="3:8">
      <c r="C295" s="604"/>
      <c r="E295" s="604"/>
      <c r="G295" s="604"/>
      <c r="H295" s="604"/>
    </row>
    <row r="296" spans="3:8">
      <c r="C296" s="604"/>
      <c r="E296" s="604"/>
      <c r="G296" s="604"/>
      <c r="H296" s="604"/>
    </row>
    <row r="297" spans="3:8">
      <c r="C297" s="604"/>
      <c r="E297" s="604"/>
      <c r="G297" s="604"/>
      <c r="H297" s="604"/>
    </row>
    <row r="298" spans="3:8">
      <c r="C298" s="604"/>
      <c r="E298" s="604"/>
      <c r="G298" s="604"/>
      <c r="H298" s="604"/>
    </row>
    <row r="299" spans="3:8">
      <c r="C299" s="604"/>
      <c r="E299" s="604"/>
      <c r="G299" s="604"/>
      <c r="H299" s="604"/>
    </row>
    <row r="300" spans="3:8">
      <c r="C300" s="604"/>
      <c r="E300" s="604"/>
      <c r="G300" s="604"/>
      <c r="H300" s="604"/>
    </row>
    <row r="301" spans="3:8">
      <c r="C301" s="604"/>
      <c r="E301" s="604"/>
      <c r="G301" s="604"/>
      <c r="H301" s="604"/>
    </row>
    <row r="302" spans="3:8">
      <c r="C302" s="604"/>
      <c r="E302" s="604"/>
      <c r="G302" s="604"/>
      <c r="H302" s="604"/>
    </row>
    <row r="303" spans="3:8">
      <c r="C303" s="604"/>
      <c r="E303" s="604"/>
      <c r="G303" s="604"/>
      <c r="H303" s="604"/>
    </row>
    <row r="304" spans="3:8">
      <c r="C304" s="604"/>
      <c r="E304" s="604"/>
      <c r="G304" s="604"/>
      <c r="H304" s="604"/>
    </row>
    <row r="305" spans="3:8">
      <c r="C305" s="604"/>
      <c r="E305" s="604"/>
      <c r="G305" s="604"/>
      <c r="H305" s="604"/>
    </row>
    <row r="306" spans="3:8">
      <c r="C306" s="604"/>
      <c r="E306" s="604"/>
      <c r="G306" s="604"/>
      <c r="H306" s="604"/>
    </row>
    <row r="307" spans="3:8">
      <c r="C307" s="604"/>
      <c r="E307" s="604"/>
      <c r="G307" s="604"/>
      <c r="H307" s="604"/>
    </row>
    <row r="308" spans="3:8">
      <c r="C308" s="604"/>
      <c r="E308" s="604"/>
      <c r="G308" s="604"/>
      <c r="H308" s="604"/>
    </row>
    <row r="309" spans="3:8">
      <c r="C309" s="604"/>
      <c r="E309" s="604"/>
      <c r="G309" s="604"/>
      <c r="H309" s="604"/>
    </row>
    <row r="310" spans="3:8">
      <c r="C310" s="604"/>
      <c r="E310" s="604"/>
      <c r="G310" s="604"/>
      <c r="H310" s="604"/>
    </row>
    <row r="311" spans="3:8">
      <c r="C311" s="604"/>
      <c r="E311" s="604"/>
      <c r="G311" s="604"/>
      <c r="H311" s="604"/>
    </row>
    <row r="312" spans="3:8">
      <c r="C312" s="604"/>
      <c r="E312" s="604"/>
      <c r="G312" s="604"/>
      <c r="H312" s="604"/>
    </row>
    <row r="313" spans="3:8">
      <c r="C313" s="604"/>
      <c r="E313" s="604"/>
      <c r="G313" s="604"/>
      <c r="H313" s="604"/>
    </row>
    <row r="314" spans="3:8">
      <c r="C314" s="604"/>
      <c r="E314" s="604"/>
      <c r="G314" s="604"/>
      <c r="H314" s="604"/>
    </row>
    <row r="315" spans="3:8">
      <c r="C315" s="604"/>
      <c r="E315" s="604"/>
      <c r="G315" s="604"/>
      <c r="H315" s="604"/>
    </row>
    <row r="316" spans="3:8">
      <c r="C316" s="604"/>
      <c r="E316" s="604"/>
      <c r="G316" s="604"/>
      <c r="H316" s="604"/>
    </row>
    <row r="317" spans="3:8">
      <c r="C317" s="604"/>
      <c r="E317" s="604"/>
      <c r="G317" s="604"/>
      <c r="H317" s="604"/>
    </row>
    <row r="318" spans="3:8">
      <c r="C318" s="604"/>
      <c r="E318" s="604"/>
      <c r="G318" s="604"/>
      <c r="H318" s="604"/>
    </row>
    <row r="319" spans="3:8">
      <c r="C319" s="604"/>
      <c r="E319" s="604"/>
      <c r="G319" s="604"/>
      <c r="H319" s="604"/>
    </row>
    <row r="320" spans="3:8">
      <c r="C320" s="604"/>
      <c r="E320" s="604"/>
      <c r="G320" s="604"/>
      <c r="H320" s="604"/>
    </row>
    <row r="321" spans="3:8">
      <c r="C321" s="604"/>
      <c r="E321" s="604"/>
      <c r="G321" s="604"/>
      <c r="H321" s="604"/>
    </row>
    <row r="322" spans="3:8">
      <c r="C322" s="604"/>
      <c r="E322" s="604"/>
      <c r="G322" s="604"/>
      <c r="H322" s="604"/>
    </row>
    <row r="323" spans="3:8">
      <c r="C323" s="604"/>
      <c r="E323" s="604"/>
      <c r="G323" s="604"/>
      <c r="H323" s="604"/>
    </row>
    <row r="324" spans="3:8">
      <c r="C324" s="604"/>
      <c r="E324" s="604"/>
      <c r="G324" s="604"/>
      <c r="H324" s="604"/>
    </row>
    <row r="325" spans="3:8">
      <c r="C325" s="604"/>
      <c r="E325" s="604"/>
      <c r="G325" s="604"/>
      <c r="H325" s="604"/>
    </row>
    <row r="326" spans="3:8">
      <c r="C326" s="604"/>
      <c r="E326" s="604"/>
      <c r="G326" s="604"/>
      <c r="H326" s="604"/>
    </row>
    <row r="327" spans="3:8">
      <c r="C327" s="604"/>
      <c r="E327" s="604"/>
      <c r="G327" s="604"/>
      <c r="H327" s="604"/>
    </row>
    <row r="328" spans="3:8">
      <c r="C328" s="604"/>
      <c r="E328" s="604"/>
      <c r="G328" s="604"/>
      <c r="H328" s="604"/>
    </row>
    <row r="329" spans="3:8">
      <c r="C329" s="604"/>
      <c r="E329" s="604"/>
      <c r="G329" s="604"/>
      <c r="H329" s="604"/>
    </row>
    <row r="330" spans="3:8">
      <c r="C330" s="604"/>
      <c r="E330" s="604"/>
      <c r="G330" s="604"/>
      <c r="H330" s="604"/>
    </row>
    <row r="331" spans="3:8">
      <c r="C331" s="604"/>
      <c r="E331" s="604"/>
      <c r="G331" s="604"/>
      <c r="H331" s="604"/>
    </row>
    <row r="332" spans="3:8">
      <c r="C332" s="604"/>
      <c r="E332" s="604"/>
      <c r="G332" s="604"/>
      <c r="H332" s="604"/>
    </row>
    <row r="333" spans="3:8">
      <c r="C333" s="604"/>
      <c r="E333" s="604"/>
      <c r="G333" s="604"/>
      <c r="H333" s="604"/>
    </row>
    <row r="334" spans="3:8">
      <c r="C334" s="604"/>
      <c r="E334" s="604"/>
      <c r="G334" s="604"/>
      <c r="H334" s="604"/>
    </row>
    <row r="335" spans="3:8">
      <c r="C335" s="604"/>
      <c r="E335" s="604"/>
      <c r="G335" s="604"/>
      <c r="H335" s="604"/>
    </row>
    <row r="336" spans="3:8">
      <c r="C336" s="604"/>
      <c r="E336" s="604"/>
      <c r="G336" s="604"/>
      <c r="H336" s="604"/>
    </row>
    <row r="337" spans="3:8">
      <c r="C337" s="604"/>
      <c r="E337" s="604"/>
      <c r="G337" s="604"/>
      <c r="H337" s="604"/>
    </row>
    <row r="338" spans="3:8">
      <c r="C338" s="604"/>
      <c r="E338" s="604"/>
      <c r="G338" s="604"/>
      <c r="H338" s="604"/>
    </row>
    <row r="339" spans="3:8">
      <c r="C339" s="604"/>
      <c r="E339" s="604"/>
      <c r="G339" s="604"/>
      <c r="H339" s="604"/>
    </row>
    <row r="340" spans="3:8">
      <c r="C340" s="604"/>
      <c r="E340" s="604"/>
      <c r="G340" s="604"/>
      <c r="H340" s="604"/>
    </row>
    <row r="341" spans="3:8">
      <c r="C341" s="604"/>
      <c r="E341" s="604"/>
      <c r="G341" s="604"/>
      <c r="H341" s="604"/>
    </row>
    <row r="342" spans="3:8">
      <c r="C342" s="604"/>
      <c r="E342" s="604"/>
      <c r="G342" s="604"/>
      <c r="H342" s="604"/>
    </row>
    <row r="343" spans="3:8">
      <c r="C343" s="604"/>
      <c r="E343" s="604"/>
      <c r="G343" s="604"/>
      <c r="H343" s="604"/>
    </row>
    <row r="344" spans="3:8">
      <c r="C344" s="604"/>
      <c r="E344" s="604"/>
      <c r="G344" s="604"/>
      <c r="H344" s="604"/>
    </row>
    <row r="345" spans="3:8">
      <c r="C345" s="604"/>
      <c r="E345" s="604"/>
      <c r="G345" s="604"/>
      <c r="H345" s="604"/>
    </row>
    <row r="346" spans="3:8">
      <c r="C346" s="604"/>
      <c r="E346" s="604"/>
      <c r="G346" s="604"/>
      <c r="H346" s="604"/>
    </row>
    <row r="347" spans="3:8">
      <c r="C347" s="604"/>
      <c r="E347" s="604"/>
      <c r="G347" s="604"/>
      <c r="H347" s="604"/>
    </row>
    <row r="348" spans="3:8">
      <c r="C348" s="604"/>
      <c r="E348" s="604"/>
      <c r="G348" s="604"/>
      <c r="H348" s="604"/>
    </row>
    <row r="349" spans="3:8">
      <c r="C349" s="604"/>
      <c r="E349" s="604"/>
      <c r="G349" s="604"/>
      <c r="H349" s="604"/>
    </row>
    <row r="350" spans="3:8">
      <c r="C350" s="604"/>
      <c r="E350" s="604"/>
      <c r="G350" s="604"/>
      <c r="H350" s="604"/>
    </row>
    <row r="351" spans="3:8">
      <c r="C351" s="604"/>
      <c r="E351" s="604"/>
      <c r="G351" s="604"/>
      <c r="H351" s="604"/>
    </row>
    <row r="352" spans="3:8">
      <c r="C352" s="604"/>
      <c r="E352" s="604"/>
      <c r="G352" s="604"/>
      <c r="H352" s="604"/>
    </row>
    <row r="353" spans="3:8">
      <c r="C353" s="604"/>
      <c r="E353" s="604"/>
      <c r="G353" s="604"/>
      <c r="H353" s="604"/>
    </row>
    <row r="354" spans="3:8">
      <c r="C354" s="604"/>
      <c r="E354" s="604"/>
      <c r="G354" s="604"/>
      <c r="H354" s="604"/>
    </row>
    <row r="355" spans="3:8">
      <c r="C355" s="604"/>
      <c r="E355" s="604"/>
      <c r="G355" s="604"/>
      <c r="H355" s="604"/>
    </row>
    <row r="356" spans="3:8">
      <c r="C356" s="604"/>
      <c r="E356" s="604"/>
      <c r="G356" s="604"/>
      <c r="H356" s="604"/>
    </row>
    <row r="357" spans="3:8">
      <c r="C357" s="604"/>
      <c r="E357" s="604"/>
      <c r="G357" s="604"/>
      <c r="H357" s="604"/>
    </row>
    <row r="358" spans="3:8">
      <c r="C358" s="604"/>
      <c r="E358" s="604"/>
      <c r="G358" s="604"/>
      <c r="H358" s="604"/>
    </row>
    <row r="359" spans="3:8">
      <c r="C359" s="604"/>
      <c r="E359" s="604"/>
      <c r="G359" s="604"/>
      <c r="H359" s="604"/>
    </row>
    <row r="360" spans="3:8">
      <c r="C360" s="604"/>
      <c r="E360" s="604"/>
      <c r="G360" s="604"/>
      <c r="H360" s="604"/>
    </row>
    <row r="361" spans="3:8">
      <c r="C361" s="604"/>
      <c r="E361" s="604"/>
      <c r="G361" s="604"/>
      <c r="H361" s="604"/>
    </row>
    <row r="362" spans="3:8">
      <c r="C362" s="604"/>
      <c r="E362" s="604"/>
      <c r="G362" s="604"/>
      <c r="H362" s="604"/>
    </row>
    <row r="363" spans="3:8">
      <c r="C363" s="604"/>
      <c r="E363" s="604"/>
      <c r="G363" s="604"/>
      <c r="H363" s="604"/>
    </row>
    <row r="364" spans="3:8">
      <c r="C364" s="604"/>
      <c r="E364" s="604"/>
      <c r="G364" s="604"/>
      <c r="H364" s="604"/>
    </row>
    <row r="365" spans="3:8">
      <c r="C365" s="604"/>
      <c r="E365" s="604"/>
      <c r="G365" s="604"/>
      <c r="H365" s="604"/>
    </row>
    <row r="366" spans="3:8">
      <c r="C366" s="604"/>
      <c r="E366" s="604"/>
      <c r="G366" s="604"/>
      <c r="H366" s="604"/>
    </row>
    <row r="367" spans="3:8">
      <c r="C367" s="604"/>
      <c r="E367" s="604"/>
      <c r="G367" s="604"/>
      <c r="H367" s="604"/>
    </row>
    <row r="368" spans="3:8">
      <c r="C368" s="604"/>
      <c r="E368" s="604"/>
      <c r="G368" s="604"/>
      <c r="H368" s="604"/>
    </row>
    <row r="369" spans="3:8">
      <c r="C369" s="604"/>
      <c r="E369" s="604"/>
      <c r="G369" s="604"/>
      <c r="H369" s="604"/>
    </row>
    <row r="370" spans="3:8">
      <c r="C370" s="604"/>
      <c r="E370" s="604"/>
      <c r="G370" s="604"/>
      <c r="H370" s="604"/>
    </row>
    <row r="371" spans="3:8">
      <c r="C371" s="604"/>
      <c r="E371" s="604"/>
      <c r="G371" s="604"/>
      <c r="H371" s="604"/>
    </row>
    <row r="372" spans="3:8">
      <c r="C372" s="604"/>
      <c r="E372" s="604"/>
      <c r="G372" s="604"/>
      <c r="H372" s="604"/>
    </row>
    <row r="373" spans="3:8">
      <c r="C373" s="604"/>
      <c r="E373" s="604"/>
      <c r="G373" s="604"/>
      <c r="H373" s="604"/>
    </row>
    <row r="374" spans="3:8">
      <c r="C374" s="604"/>
      <c r="E374" s="604"/>
      <c r="G374" s="604"/>
      <c r="H374" s="604"/>
    </row>
    <row r="375" spans="3:8">
      <c r="C375" s="604"/>
      <c r="E375" s="604"/>
      <c r="G375" s="604"/>
      <c r="H375" s="604"/>
    </row>
    <row r="376" spans="3:8">
      <c r="C376" s="604"/>
      <c r="E376" s="604"/>
      <c r="G376" s="604"/>
      <c r="H376" s="604"/>
    </row>
    <row r="377" spans="3:8">
      <c r="C377" s="604"/>
      <c r="E377" s="604"/>
      <c r="G377" s="604"/>
      <c r="H377" s="604"/>
    </row>
    <row r="378" spans="3:8">
      <c r="C378" s="604"/>
      <c r="E378" s="604"/>
      <c r="G378" s="604"/>
      <c r="H378" s="604"/>
    </row>
    <row r="379" spans="3:8">
      <c r="C379" s="604"/>
      <c r="E379" s="604"/>
      <c r="G379" s="604"/>
      <c r="H379" s="604"/>
    </row>
    <row r="380" spans="3:8">
      <c r="C380" s="604"/>
      <c r="E380" s="604"/>
      <c r="G380" s="604"/>
      <c r="H380" s="604"/>
    </row>
    <row r="381" spans="3:8">
      <c r="C381" s="604"/>
      <c r="E381" s="604"/>
      <c r="G381" s="604"/>
      <c r="H381" s="604"/>
    </row>
    <row r="382" spans="3:8">
      <c r="C382" s="604"/>
      <c r="E382" s="604"/>
      <c r="G382" s="604"/>
      <c r="H382" s="604"/>
    </row>
    <row r="383" spans="3:8">
      <c r="C383" s="604"/>
      <c r="E383" s="604"/>
      <c r="G383" s="604"/>
      <c r="H383" s="604"/>
    </row>
    <row r="384" spans="3:8">
      <c r="C384" s="604"/>
      <c r="E384" s="604"/>
      <c r="G384" s="604"/>
      <c r="H384" s="604"/>
    </row>
    <row r="385" spans="3:8">
      <c r="C385" s="604"/>
      <c r="E385" s="604"/>
      <c r="G385" s="604"/>
      <c r="H385" s="604"/>
    </row>
    <row r="386" spans="3:8">
      <c r="C386" s="604"/>
      <c r="E386" s="604"/>
      <c r="G386" s="604"/>
      <c r="H386" s="604"/>
    </row>
    <row r="387" spans="3:8">
      <c r="C387" s="604"/>
      <c r="E387" s="604"/>
      <c r="G387" s="604"/>
      <c r="H387" s="604"/>
    </row>
    <row r="388" spans="3:8">
      <c r="C388" s="604"/>
      <c r="E388" s="604"/>
      <c r="G388" s="604"/>
      <c r="H388" s="604"/>
    </row>
    <row r="389" spans="3:8">
      <c r="C389" s="604"/>
      <c r="E389" s="604"/>
      <c r="G389" s="604"/>
      <c r="H389" s="604"/>
    </row>
    <row r="390" spans="3:8">
      <c r="C390" s="604"/>
      <c r="E390" s="604"/>
      <c r="G390" s="604"/>
      <c r="H390" s="604"/>
    </row>
    <row r="391" spans="3:8">
      <c r="C391" s="604"/>
      <c r="E391" s="604"/>
      <c r="G391" s="604"/>
      <c r="H391" s="604"/>
    </row>
    <row r="392" spans="3:8">
      <c r="C392" s="604"/>
      <c r="E392" s="604"/>
      <c r="G392" s="604"/>
      <c r="H392" s="604"/>
    </row>
    <row r="393" spans="3:8">
      <c r="C393" s="604"/>
      <c r="E393" s="604"/>
      <c r="G393" s="604"/>
      <c r="H393" s="604"/>
    </row>
    <row r="394" spans="3:8">
      <c r="C394" s="604"/>
      <c r="E394" s="604"/>
      <c r="G394" s="604"/>
      <c r="H394" s="604"/>
    </row>
    <row r="395" spans="3:8">
      <c r="C395" s="604"/>
      <c r="E395" s="604"/>
      <c r="G395" s="604"/>
      <c r="H395" s="604"/>
    </row>
    <row r="396" spans="3:8">
      <c r="C396" s="604"/>
      <c r="E396" s="604"/>
      <c r="G396" s="604"/>
      <c r="H396" s="604"/>
    </row>
    <row r="397" spans="3:8">
      <c r="C397" s="604"/>
      <c r="E397" s="604"/>
      <c r="G397" s="604"/>
      <c r="H397" s="604"/>
    </row>
    <row r="398" spans="3:8">
      <c r="C398" s="604"/>
      <c r="E398" s="604"/>
      <c r="G398" s="604"/>
      <c r="H398" s="604"/>
    </row>
    <row r="399" spans="3:8">
      <c r="C399" s="604"/>
      <c r="E399" s="604"/>
      <c r="G399" s="604"/>
      <c r="H399" s="604"/>
    </row>
    <row r="400" spans="3:8">
      <c r="C400" s="604"/>
      <c r="E400" s="604"/>
      <c r="G400" s="604"/>
      <c r="H400" s="604"/>
    </row>
    <row r="401" spans="3:8">
      <c r="C401" s="604"/>
      <c r="E401" s="604"/>
      <c r="G401" s="604"/>
      <c r="H401" s="604"/>
    </row>
    <row r="402" spans="3:8">
      <c r="C402" s="604"/>
      <c r="E402" s="604"/>
      <c r="G402" s="604"/>
      <c r="H402" s="604"/>
    </row>
    <row r="403" spans="3:8">
      <c r="C403" s="604"/>
      <c r="E403" s="604"/>
      <c r="G403" s="604"/>
      <c r="H403" s="604"/>
    </row>
    <row r="404" spans="3:8">
      <c r="C404" s="604"/>
      <c r="E404" s="604"/>
      <c r="G404" s="604"/>
      <c r="H404" s="604"/>
    </row>
    <row r="405" spans="3:8">
      <c r="C405" s="604"/>
      <c r="E405" s="604"/>
      <c r="G405" s="604"/>
      <c r="H405" s="604"/>
    </row>
    <row r="406" spans="3:8">
      <c r="C406" s="604"/>
      <c r="E406" s="604"/>
      <c r="G406" s="604"/>
      <c r="H406" s="604"/>
    </row>
    <row r="407" spans="3:8">
      <c r="C407" s="604"/>
      <c r="E407" s="604"/>
      <c r="G407" s="604"/>
      <c r="H407" s="604"/>
    </row>
    <row r="408" spans="3:8">
      <c r="C408" s="604"/>
      <c r="E408" s="604"/>
      <c r="G408" s="604"/>
      <c r="H408" s="604"/>
    </row>
    <row r="409" spans="3:8">
      <c r="C409" s="604"/>
      <c r="E409" s="604"/>
      <c r="G409" s="604"/>
      <c r="H409" s="604"/>
    </row>
    <row r="410" spans="3:8">
      <c r="C410" s="604"/>
      <c r="E410" s="604"/>
      <c r="G410" s="604"/>
      <c r="H410" s="604"/>
    </row>
    <row r="411" spans="3:8">
      <c r="C411" s="604"/>
      <c r="E411" s="604"/>
      <c r="G411" s="604"/>
      <c r="H411" s="604"/>
    </row>
    <row r="412" spans="3:8">
      <c r="C412" s="604"/>
      <c r="E412" s="604"/>
      <c r="G412" s="604"/>
      <c r="H412" s="604"/>
    </row>
    <row r="413" spans="3:8">
      <c r="C413" s="604"/>
      <c r="E413" s="604"/>
      <c r="G413" s="604"/>
      <c r="H413" s="604"/>
    </row>
    <row r="414" spans="3:8">
      <c r="C414" s="604"/>
      <c r="E414" s="604"/>
      <c r="G414" s="604"/>
      <c r="H414" s="604"/>
    </row>
    <row r="415" spans="3:8">
      <c r="C415" s="604"/>
      <c r="E415" s="604"/>
      <c r="G415" s="604"/>
      <c r="H415" s="604"/>
    </row>
    <row r="416" spans="3:8">
      <c r="C416" s="604"/>
      <c r="E416" s="604"/>
      <c r="G416" s="604"/>
      <c r="H416" s="604"/>
    </row>
    <row r="417" spans="3:8">
      <c r="C417" s="604"/>
      <c r="E417" s="604"/>
      <c r="G417" s="604"/>
      <c r="H417" s="604"/>
    </row>
    <row r="418" spans="3:8">
      <c r="C418" s="604"/>
      <c r="E418" s="604"/>
      <c r="G418" s="604"/>
      <c r="H418" s="604"/>
    </row>
    <row r="419" spans="3:8">
      <c r="C419" s="604"/>
      <c r="E419" s="604"/>
      <c r="G419" s="604"/>
      <c r="H419" s="604"/>
    </row>
    <row r="420" spans="3:8">
      <c r="C420" s="604"/>
      <c r="E420" s="604"/>
      <c r="G420" s="604"/>
      <c r="H420" s="604"/>
    </row>
    <row r="421" spans="3:8">
      <c r="C421" s="604"/>
      <c r="E421" s="604"/>
      <c r="G421" s="604"/>
      <c r="H421" s="604"/>
    </row>
    <row r="422" spans="3:8">
      <c r="C422" s="604"/>
      <c r="E422" s="604"/>
      <c r="G422" s="604"/>
      <c r="H422" s="604"/>
    </row>
    <row r="423" spans="3:8">
      <c r="C423" s="604"/>
      <c r="E423" s="604"/>
      <c r="G423" s="604"/>
      <c r="H423" s="604"/>
    </row>
    <row r="424" spans="3:8">
      <c r="C424" s="604"/>
      <c r="E424" s="604"/>
      <c r="G424" s="604"/>
      <c r="H424" s="604"/>
    </row>
    <row r="425" spans="3:8">
      <c r="C425" s="604"/>
      <c r="E425" s="604"/>
      <c r="G425" s="604"/>
      <c r="H425" s="604"/>
    </row>
    <row r="426" spans="3:8">
      <c r="C426" s="604"/>
      <c r="E426" s="604"/>
      <c r="G426" s="604"/>
      <c r="H426" s="604"/>
    </row>
    <row r="427" spans="3:8">
      <c r="C427" s="604"/>
      <c r="E427" s="604"/>
      <c r="G427" s="604"/>
      <c r="H427" s="604"/>
    </row>
    <row r="428" spans="3:8">
      <c r="C428" s="604"/>
      <c r="E428" s="604"/>
      <c r="G428" s="604"/>
      <c r="H428" s="604"/>
    </row>
    <row r="429" spans="3:8">
      <c r="C429" s="604"/>
      <c r="E429" s="604"/>
      <c r="G429" s="604"/>
      <c r="H429" s="604"/>
    </row>
    <row r="430" spans="3:8">
      <c r="C430" s="604"/>
      <c r="E430" s="604"/>
      <c r="G430" s="604"/>
      <c r="H430" s="604"/>
    </row>
    <row r="431" spans="3:8">
      <c r="C431" s="604"/>
      <c r="E431" s="604"/>
      <c r="G431" s="604"/>
      <c r="H431" s="604"/>
    </row>
    <row r="432" spans="3:8">
      <c r="C432" s="604"/>
      <c r="E432" s="604"/>
      <c r="G432" s="604"/>
      <c r="H432" s="604"/>
    </row>
    <row r="433" spans="3:8">
      <c r="C433" s="604"/>
      <c r="E433" s="604"/>
      <c r="G433" s="604"/>
      <c r="H433" s="604"/>
    </row>
    <row r="434" spans="3:8">
      <c r="C434" s="604"/>
      <c r="E434" s="604"/>
      <c r="G434" s="604"/>
      <c r="H434" s="604"/>
    </row>
    <row r="435" spans="3:8">
      <c r="C435" s="604"/>
      <c r="E435" s="604"/>
      <c r="G435" s="604"/>
      <c r="H435" s="604"/>
    </row>
    <row r="436" spans="3:8">
      <c r="C436" s="604"/>
      <c r="E436" s="604"/>
      <c r="G436" s="604"/>
      <c r="H436" s="604"/>
    </row>
    <row r="437" spans="3:8">
      <c r="C437" s="604"/>
      <c r="E437" s="604"/>
      <c r="G437" s="604"/>
      <c r="H437" s="604"/>
    </row>
    <row r="438" spans="3:8">
      <c r="C438" s="604"/>
      <c r="E438" s="604"/>
      <c r="G438" s="604"/>
      <c r="H438" s="604"/>
    </row>
    <row r="439" spans="3:8">
      <c r="C439" s="604"/>
      <c r="E439" s="604"/>
      <c r="G439" s="604"/>
      <c r="H439" s="604"/>
    </row>
    <row r="440" spans="3:8">
      <c r="C440" s="604"/>
      <c r="E440" s="604"/>
      <c r="G440" s="604"/>
      <c r="H440" s="604"/>
    </row>
    <row r="441" spans="3:8">
      <c r="C441" s="604"/>
      <c r="E441" s="604"/>
      <c r="G441" s="604"/>
      <c r="H441" s="604"/>
    </row>
    <row r="442" spans="3:8">
      <c r="C442" s="604"/>
      <c r="E442" s="604"/>
      <c r="G442" s="604"/>
      <c r="H442" s="604"/>
    </row>
    <row r="443" spans="3:8">
      <c r="C443" s="604"/>
      <c r="E443" s="604"/>
      <c r="G443" s="604"/>
      <c r="H443" s="604"/>
    </row>
    <row r="444" spans="3:8">
      <c r="C444" s="604"/>
      <c r="E444" s="604"/>
      <c r="G444" s="604"/>
      <c r="H444" s="604"/>
    </row>
    <row r="445" spans="3:8">
      <c r="C445" s="604"/>
      <c r="E445" s="604"/>
      <c r="G445" s="604"/>
      <c r="H445" s="604"/>
    </row>
    <row r="446" spans="3:8">
      <c r="C446" s="604"/>
      <c r="E446" s="604"/>
      <c r="G446" s="604"/>
      <c r="H446" s="604"/>
    </row>
    <row r="447" spans="3:8">
      <c r="C447" s="604"/>
      <c r="E447" s="604"/>
      <c r="G447" s="604"/>
      <c r="H447" s="604"/>
    </row>
    <row r="448" spans="3:8">
      <c r="C448" s="604"/>
      <c r="E448" s="604"/>
      <c r="G448" s="604"/>
      <c r="H448" s="604"/>
    </row>
    <row r="449" spans="3:8">
      <c r="C449" s="604"/>
      <c r="E449" s="604"/>
      <c r="G449" s="604"/>
      <c r="H449" s="604"/>
    </row>
    <row r="450" spans="3:8">
      <c r="C450" s="604"/>
      <c r="E450" s="604"/>
      <c r="G450" s="604"/>
      <c r="H450" s="604"/>
    </row>
    <row r="451" spans="3:8">
      <c r="C451" s="604"/>
      <c r="E451" s="604"/>
      <c r="G451" s="604"/>
      <c r="H451" s="604"/>
    </row>
    <row r="452" spans="3:8">
      <c r="C452" s="604"/>
      <c r="E452" s="604"/>
      <c r="G452" s="604"/>
      <c r="H452" s="604"/>
    </row>
    <row r="453" spans="3:8">
      <c r="C453" s="604"/>
      <c r="E453" s="604"/>
      <c r="G453" s="604"/>
      <c r="H453" s="604"/>
    </row>
    <row r="454" spans="3:8">
      <c r="C454" s="604"/>
      <c r="E454" s="604"/>
      <c r="G454" s="604"/>
      <c r="H454" s="604"/>
    </row>
    <row r="455" spans="3:8">
      <c r="C455" s="604"/>
      <c r="E455" s="604"/>
      <c r="G455" s="604"/>
      <c r="H455" s="604"/>
    </row>
    <row r="456" spans="3:8">
      <c r="C456" s="604"/>
      <c r="E456" s="604"/>
      <c r="G456" s="604"/>
      <c r="H456" s="604"/>
    </row>
    <row r="457" spans="3:8">
      <c r="C457" s="604"/>
      <c r="E457" s="604"/>
      <c r="G457" s="604"/>
      <c r="H457" s="604"/>
    </row>
    <row r="458" spans="3:8">
      <c r="C458" s="604"/>
      <c r="E458" s="604"/>
      <c r="G458" s="604"/>
      <c r="H458" s="604"/>
    </row>
    <row r="459" spans="3:8">
      <c r="C459" s="604"/>
      <c r="E459" s="604"/>
      <c r="G459" s="604"/>
      <c r="H459" s="604"/>
    </row>
    <row r="460" spans="3:8">
      <c r="C460" s="604"/>
      <c r="E460" s="604"/>
      <c r="G460" s="604"/>
      <c r="H460" s="604"/>
    </row>
    <row r="461" spans="3:8">
      <c r="C461" s="604"/>
      <c r="E461" s="604"/>
      <c r="G461" s="604"/>
      <c r="H461" s="604"/>
    </row>
    <row r="462" spans="3:8">
      <c r="C462" s="604"/>
      <c r="E462" s="604"/>
      <c r="G462" s="604"/>
      <c r="H462" s="604"/>
    </row>
    <row r="463" spans="3:8">
      <c r="C463" s="604"/>
      <c r="E463" s="604"/>
      <c r="G463" s="604"/>
      <c r="H463" s="604"/>
    </row>
    <row r="464" spans="3:8">
      <c r="C464" s="604"/>
      <c r="E464" s="604"/>
      <c r="G464" s="604"/>
      <c r="H464" s="604"/>
    </row>
    <row r="465" spans="3:8">
      <c r="C465" s="604"/>
      <c r="E465" s="604"/>
      <c r="G465" s="604"/>
      <c r="H465" s="604"/>
    </row>
    <row r="466" spans="3:8">
      <c r="C466" s="604"/>
      <c r="E466" s="604"/>
      <c r="G466" s="604"/>
      <c r="H466" s="604"/>
    </row>
    <row r="467" spans="3:8">
      <c r="C467" s="604"/>
      <c r="E467" s="604"/>
      <c r="G467" s="604"/>
      <c r="H467" s="604"/>
    </row>
    <row r="468" spans="3:8">
      <c r="C468" s="604"/>
      <c r="E468" s="604"/>
      <c r="G468" s="604"/>
      <c r="H468" s="604"/>
    </row>
    <row r="469" spans="3:8">
      <c r="C469" s="604"/>
      <c r="E469" s="604"/>
      <c r="G469" s="604"/>
      <c r="H469" s="604"/>
    </row>
    <row r="470" spans="3:8">
      <c r="C470" s="604"/>
      <c r="E470" s="604"/>
      <c r="G470" s="604"/>
      <c r="H470" s="604"/>
    </row>
    <row r="471" spans="3:8">
      <c r="C471" s="604"/>
      <c r="E471" s="604"/>
      <c r="G471" s="604"/>
      <c r="H471" s="604"/>
    </row>
    <row r="472" spans="3:8">
      <c r="C472" s="604"/>
      <c r="E472" s="604"/>
      <c r="G472" s="604"/>
      <c r="H472" s="604"/>
    </row>
    <row r="473" spans="3:8">
      <c r="C473" s="604"/>
      <c r="E473" s="604"/>
      <c r="G473" s="604"/>
      <c r="H473" s="604"/>
    </row>
    <row r="474" spans="3:8">
      <c r="C474" s="604"/>
      <c r="E474" s="604"/>
      <c r="G474" s="604"/>
      <c r="H474" s="604"/>
    </row>
    <row r="475" spans="3:8">
      <c r="C475" s="604"/>
      <c r="E475" s="604"/>
      <c r="G475" s="604"/>
      <c r="H475" s="604"/>
    </row>
    <row r="476" spans="3:8">
      <c r="C476" s="604"/>
      <c r="E476" s="604"/>
      <c r="G476" s="604"/>
      <c r="H476" s="604"/>
    </row>
    <row r="477" spans="3:8">
      <c r="C477" s="604"/>
      <c r="E477" s="604"/>
      <c r="G477" s="604"/>
      <c r="H477" s="604"/>
    </row>
    <row r="478" spans="3:8">
      <c r="C478" s="604"/>
      <c r="E478" s="604"/>
      <c r="G478" s="604"/>
      <c r="H478" s="604"/>
    </row>
    <row r="479" spans="3:8">
      <c r="C479" s="604"/>
      <c r="E479" s="604"/>
      <c r="G479" s="604"/>
      <c r="H479" s="604"/>
    </row>
    <row r="480" spans="3:8">
      <c r="C480" s="604"/>
      <c r="E480" s="604"/>
      <c r="G480" s="604"/>
      <c r="H480" s="604"/>
    </row>
    <row r="481" spans="3:8">
      <c r="C481" s="604"/>
      <c r="E481" s="604"/>
      <c r="G481" s="604"/>
      <c r="H481" s="604"/>
    </row>
    <row r="482" spans="3:8">
      <c r="C482" s="604"/>
      <c r="E482" s="604"/>
      <c r="G482" s="604"/>
      <c r="H482" s="604"/>
    </row>
    <row r="483" spans="3:8">
      <c r="C483" s="604"/>
      <c r="E483" s="604"/>
      <c r="G483" s="604"/>
      <c r="H483" s="604"/>
    </row>
    <row r="484" spans="3:8">
      <c r="C484" s="604"/>
      <c r="E484" s="604"/>
      <c r="G484" s="604"/>
      <c r="H484" s="604"/>
    </row>
    <row r="485" spans="3:8">
      <c r="C485" s="604"/>
      <c r="E485" s="604"/>
      <c r="G485" s="604"/>
      <c r="H485" s="604"/>
    </row>
    <row r="486" spans="3:8">
      <c r="C486" s="604"/>
      <c r="E486" s="604"/>
      <c r="G486" s="604"/>
      <c r="H486" s="604"/>
    </row>
    <row r="487" spans="3:8">
      <c r="C487" s="604"/>
      <c r="E487" s="604"/>
      <c r="G487" s="604"/>
      <c r="H487" s="604"/>
    </row>
    <row r="488" spans="3:8">
      <c r="C488" s="604"/>
      <c r="E488" s="604"/>
      <c r="G488" s="604"/>
      <c r="H488" s="604"/>
    </row>
    <row r="489" spans="3:8">
      <c r="C489" s="604"/>
      <c r="E489" s="604"/>
      <c r="G489" s="604"/>
      <c r="H489" s="604"/>
    </row>
    <row r="490" spans="3:8">
      <c r="C490" s="604"/>
      <c r="E490" s="604"/>
      <c r="G490" s="604"/>
      <c r="H490" s="604"/>
    </row>
    <row r="491" spans="3:8">
      <c r="C491" s="604"/>
      <c r="E491" s="604"/>
      <c r="G491" s="604"/>
      <c r="H491" s="604"/>
    </row>
    <row r="492" spans="3:8">
      <c r="C492" s="604"/>
      <c r="E492" s="604"/>
      <c r="G492" s="604"/>
      <c r="H492" s="604"/>
    </row>
    <row r="493" spans="3:8">
      <c r="C493" s="604"/>
      <c r="E493" s="604"/>
      <c r="G493" s="604"/>
      <c r="H493" s="604"/>
    </row>
    <row r="494" spans="3:8">
      <c r="C494" s="604"/>
      <c r="E494" s="604"/>
      <c r="G494" s="604"/>
      <c r="H494" s="604"/>
    </row>
    <row r="495" spans="3:8">
      <c r="C495" s="604"/>
      <c r="E495" s="604"/>
      <c r="G495" s="604"/>
      <c r="H495" s="604"/>
    </row>
    <row r="496" spans="3:8">
      <c r="C496" s="604"/>
      <c r="E496" s="604"/>
      <c r="G496" s="604"/>
      <c r="H496" s="604"/>
    </row>
    <row r="497" spans="3:8">
      <c r="C497" s="604"/>
      <c r="E497" s="604"/>
      <c r="G497" s="604"/>
      <c r="H497" s="604"/>
    </row>
    <row r="498" spans="3:8">
      <c r="C498" s="604"/>
      <c r="E498" s="604"/>
      <c r="G498" s="604"/>
      <c r="H498" s="604"/>
    </row>
    <row r="499" spans="3:8">
      <c r="C499" s="604"/>
      <c r="E499" s="604"/>
      <c r="G499" s="604"/>
      <c r="H499" s="604"/>
    </row>
    <row r="500" spans="3:8">
      <c r="C500" s="604"/>
      <c r="E500" s="604"/>
      <c r="G500" s="604"/>
      <c r="H500" s="604"/>
    </row>
    <row r="501" spans="3:8">
      <c r="C501" s="604"/>
      <c r="E501" s="604"/>
      <c r="G501" s="604"/>
      <c r="H501" s="604"/>
    </row>
    <row r="502" spans="3:8">
      <c r="C502" s="604"/>
      <c r="E502" s="604"/>
      <c r="G502" s="604"/>
      <c r="H502" s="604"/>
    </row>
    <row r="503" spans="3:8">
      <c r="C503" s="604"/>
      <c r="E503" s="604"/>
      <c r="G503" s="604"/>
      <c r="H503" s="604"/>
    </row>
    <row r="504" spans="3:8">
      <c r="C504" s="604"/>
      <c r="E504" s="604"/>
      <c r="G504" s="604"/>
      <c r="H504" s="604"/>
    </row>
    <row r="505" spans="3:8">
      <c r="C505" s="604"/>
      <c r="E505" s="604"/>
      <c r="G505" s="604"/>
      <c r="H505" s="604"/>
    </row>
    <row r="506" spans="3:8">
      <c r="C506" s="604"/>
      <c r="E506" s="604"/>
      <c r="G506" s="604"/>
      <c r="H506" s="604"/>
    </row>
    <row r="507" spans="3:8">
      <c r="C507" s="604"/>
      <c r="E507" s="604"/>
      <c r="G507" s="604"/>
      <c r="H507" s="604"/>
    </row>
    <row r="508" spans="3:8">
      <c r="C508" s="604"/>
      <c r="E508" s="604"/>
      <c r="G508" s="604"/>
      <c r="H508" s="604"/>
    </row>
    <row r="509" spans="3:8">
      <c r="C509" s="604"/>
      <c r="E509" s="604"/>
      <c r="G509" s="604"/>
      <c r="H509" s="604"/>
    </row>
    <row r="510" spans="3:8">
      <c r="C510" s="604"/>
      <c r="E510" s="604"/>
      <c r="G510" s="604"/>
      <c r="H510" s="604"/>
    </row>
    <row r="511" spans="3:8">
      <c r="C511" s="604"/>
      <c r="E511" s="604"/>
      <c r="G511" s="604"/>
      <c r="H511" s="604"/>
    </row>
    <row r="512" spans="3:8">
      <c r="C512" s="604"/>
      <c r="E512" s="604"/>
      <c r="G512" s="604"/>
      <c r="H512" s="604"/>
    </row>
    <row r="513" spans="3:8">
      <c r="C513" s="604"/>
      <c r="E513" s="604"/>
      <c r="G513" s="604"/>
      <c r="H513" s="604"/>
    </row>
    <row r="514" spans="3:8">
      <c r="C514" s="604"/>
      <c r="E514" s="604"/>
      <c r="G514" s="604"/>
      <c r="H514" s="604"/>
    </row>
    <row r="515" spans="3:8">
      <c r="C515" s="604"/>
      <c r="E515" s="604"/>
      <c r="G515" s="604"/>
      <c r="H515" s="604"/>
    </row>
    <row r="516" spans="3:8">
      <c r="C516" s="604"/>
      <c r="E516" s="604"/>
      <c r="G516" s="604"/>
      <c r="H516" s="604"/>
    </row>
    <row r="517" spans="3:8">
      <c r="C517" s="604"/>
      <c r="E517" s="604"/>
      <c r="G517" s="604"/>
      <c r="H517" s="604"/>
    </row>
    <row r="518" spans="3:8">
      <c r="C518" s="604"/>
      <c r="E518" s="604"/>
      <c r="G518" s="604"/>
      <c r="H518" s="604"/>
    </row>
    <row r="519" spans="3:8">
      <c r="C519" s="604"/>
      <c r="E519" s="604"/>
      <c r="G519" s="604"/>
      <c r="H519" s="604"/>
    </row>
    <row r="520" spans="3:8">
      <c r="C520" s="604"/>
      <c r="E520" s="604"/>
      <c r="G520" s="604"/>
      <c r="H520" s="604"/>
    </row>
    <row r="521" spans="3:8">
      <c r="C521" s="604"/>
      <c r="E521" s="604"/>
      <c r="G521" s="604"/>
      <c r="H521" s="604"/>
    </row>
    <row r="522" spans="3:8">
      <c r="C522" s="604"/>
      <c r="E522" s="604"/>
      <c r="G522" s="604"/>
      <c r="H522" s="604"/>
    </row>
    <row r="523" spans="3:8">
      <c r="C523" s="604"/>
      <c r="E523" s="604"/>
      <c r="G523" s="604"/>
      <c r="H523" s="604"/>
    </row>
    <row r="524" spans="3:8">
      <c r="C524" s="604"/>
      <c r="E524" s="604"/>
      <c r="G524" s="604"/>
      <c r="H524" s="604"/>
    </row>
    <row r="525" spans="3:8">
      <c r="C525" s="604"/>
      <c r="E525" s="604"/>
      <c r="G525" s="604"/>
      <c r="H525" s="604"/>
    </row>
    <row r="526" spans="3:8">
      <c r="C526" s="604"/>
      <c r="E526" s="604"/>
      <c r="G526" s="604"/>
      <c r="H526" s="604"/>
    </row>
    <row r="527" spans="3:8">
      <c r="C527" s="604"/>
      <c r="E527" s="604"/>
      <c r="G527" s="604"/>
      <c r="H527" s="604"/>
    </row>
    <row r="528" spans="3:8">
      <c r="C528" s="604"/>
      <c r="E528" s="604"/>
      <c r="G528" s="604"/>
      <c r="H528" s="604"/>
    </row>
    <row r="529" spans="3:8">
      <c r="C529" s="604"/>
      <c r="E529" s="604"/>
      <c r="G529" s="604"/>
      <c r="H529" s="604"/>
    </row>
    <row r="530" spans="3:8">
      <c r="C530" s="604"/>
      <c r="E530" s="604"/>
      <c r="G530" s="604"/>
      <c r="H530" s="604"/>
    </row>
    <row r="531" spans="3:8">
      <c r="C531" s="604"/>
      <c r="E531" s="604"/>
      <c r="G531" s="604"/>
      <c r="H531" s="604"/>
    </row>
    <row r="532" spans="3:8">
      <c r="C532" s="604"/>
      <c r="E532" s="604"/>
      <c r="G532" s="604"/>
      <c r="H532" s="604"/>
    </row>
    <row r="533" spans="3:8">
      <c r="C533" s="604"/>
      <c r="E533" s="604"/>
      <c r="G533" s="604"/>
      <c r="H533" s="604"/>
    </row>
    <row r="534" spans="3:8">
      <c r="C534" s="604"/>
      <c r="E534" s="604"/>
      <c r="G534" s="604"/>
      <c r="H534" s="604"/>
    </row>
    <row r="535" spans="3:8">
      <c r="C535" s="604"/>
      <c r="E535" s="604"/>
      <c r="G535" s="604"/>
      <c r="H535" s="604"/>
    </row>
    <row r="536" spans="3:8">
      <c r="C536" s="604"/>
      <c r="E536" s="604"/>
      <c r="G536" s="604"/>
      <c r="H536" s="604"/>
    </row>
    <row r="537" spans="3:8">
      <c r="C537" s="604"/>
      <c r="E537" s="604"/>
      <c r="G537" s="604"/>
      <c r="H537" s="604"/>
    </row>
    <row r="538" spans="3:8">
      <c r="C538" s="604"/>
      <c r="E538" s="604"/>
      <c r="G538" s="604"/>
      <c r="H538" s="604"/>
    </row>
    <row r="539" spans="3:8">
      <c r="C539" s="604"/>
      <c r="E539" s="604"/>
      <c r="G539" s="604"/>
      <c r="H539" s="604"/>
    </row>
    <row r="540" spans="3:8">
      <c r="C540" s="604"/>
      <c r="E540" s="604"/>
      <c r="G540" s="604"/>
      <c r="H540" s="604"/>
    </row>
    <row r="541" spans="3:8">
      <c r="C541" s="604"/>
      <c r="E541" s="604"/>
      <c r="G541" s="604"/>
      <c r="H541" s="604"/>
    </row>
    <row r="542" spans="3:8">
      <c r="C542" s="604"/>
      <c r="E542" s="604"/>
      <c r="G542" s="604"/>
      <c r="H542" s="604"/>
    </row>
    <row r="543" spans="3:8">
      <c r="C543" s="604"/>
      <c r="E543" s="604"/>
      <c r="G543" s="604"/>
      <c r="H543" s="604"/>
    </row>
    <row r="544" spans="3:8">
      <c r="C544" s="604"/>
      <c r="E544" s="604"/>
      <c r="G544" s="604"/>
      <c r="H544" s="604"/>
    </row>
    <row r="545" spans="3:8">
      <c r="C545" s="604"/>
      <c r="E545" s="604"/>
      <c r="G545" s="604"/>
      <c r="H545" s="604"/>
    </row>
    <row r="546" spans="3:8">
      <c r="C546" s="604"/>
      <c r="E546" s="604"/>
      <c r="G546" s="604"/>
      <c r="H546" s="604"/>
    </row>
    <row r="547" spans="3:8">
      <c r="C547" s="604"/>
      <c r="E547" s="604"/>
      <c r="G547" s="604"/>
      <c r="H547" s="604"/>
    </row>
    <row r="548" spans="3:8">
      <c r="C548" s="604"/>
      <c r="E548" s="604"/>
      <c r="G548" s="604"/>
      <c r="H548" s="604"/>
    </row>
    <row r="549" spans="3:8">
      <c r="C549" s="604"/>
      <c r="E549" s="604"/>
      <c r="G549" s="604"/>
      <c r="H549" s="604"/>
    </row>
    <row r="550" spans="3:8">
      <c r="C550" s="604"/>
      <c r="E550" s="604"/>
      <c r="G550" s="604"/>
      <c r="H550" s="604"/>
    </row>
    <row r="551" spans="3:8">
      <c r="C551" s="604"/>
      <c r="E551" s="604"/>
      <c r="G551" s="604"/>
      <c r="H551" s="604"/>
    </row>
    <row r="552" spans="3:8">
      <c r="C552" s="604"/>
      <c r="E552" s="604"/>
      <c r="G552" s="604"/>
      <c r="H552" s="604"/>
    </row>
    <row r="553" spans="3:8">
      <c r="C553" s="604"/>
      <c r="E553" s="604"/>
      <c r="G553" s="604"/>
      <c r="H553" s="604"/>
    </row>
    <row r="554" spans="3:8">
      <c r="C554" s="604"/>
      <c r="E554" s="604"/>
      <c r="G554" s="604"/>
      <c r="H554" s="604"/>
    </row>
    <row r="555" spans="3:8">
      <c r="C555" s="604"/>
      <c r="E555" s="604"/>
      <c r="G555" s="604"/>
      <c r="H555" s="604"/>
    </row>
    <row r="556" spans="3:8">
      <c r="C556" s="604"/>
      <c r="E556" s="604"/>
      <c r="G556" s="604"/>
      <c r="H556" s="604"/>
    </row>
    <row r="557" spans="3:8">
      <c r="C557" s="604"/>
      <c r="E557" s="604"/>
      <c r="G557" s="604"/>
      <c r="H557" s="604"/>
    </row>
    <row r="558" spans="3:8">
      <c r="C558" s="604"/>
      <c r="E558" s="604"/>
      <c r="G558" s="604"/>
      <c r="H558" s="604"/>
    </row>
    <row r="559" spans="3:8">
      <c r="C559" s="604"/>
      <c r="E559" s="604"/>
      <c r="G559" s="604"/>
      <c r="H559" s="604"/>
    </row>
    <row r="560" spans="3:8">
      <c r="C560" s="604"/>
      <c r="E560" s="604"/>
      <c r="G560" s="604"/>
      <c r="H560" s="604"/>
    </row>
    <row r="561" spans="3:8">
      <c r="C561" s="604"/>
      <c r="E561" s="604"/>
      <c r="G561" s="604"/>
      <c r="H561" s="604"/>
    </row>
    <row r="562" spans="3:8">
      <c r="C562" s="604"/>
      <c r="E562" s="604"/>
      <c r="G562" s="604"/>
      <c r="H562" s="604"/>
    </row>
    <row r="563" spans="3:8">
      <c r="C563" s="604"/>
      <c r="E563" s="604"/>
      <c r="G563" s="604"/>
      <c r="H563" s="604"/>
    </row>
    <row r="564" spans="3:8">
      <c r="C564" s="604"/>
      <c r="E564" s="604"/>
      <c r="G564" s="604"/>
      <c r="H564" s="604"/>
    </row>
    <row r="565" spans="3:8">
      <c r="C565" s="604"/>
      <c r="E565" s="604"/>
      <c r="G565" s="604"/>
      <c r="H565" s="604"/>
    </row>
    <row r="566" spans="3:8">
      <c r="C566" s="604"/>
      <c r="E566" s="604"/>
      <c r="G566" s="604"/>
      <c r="H566" s="604"/>
    </row>
    <row r="567" spans="3:8">
      <c r="C567" s="604"/>
      <c r="E567" s="604"/>
      <c r="G567" s="604"/>
      <c r="H567" s="604"/>
    </row>
    <row r="568" spans="3:8">
      <c r="C568" s="604"/>
      <c r="E568" s="604"/>
      <c r="G568" s="604"/>
      <c r="H568" s="604"/>
    </row>
    <row r="569" spans="3:8">
      <c r="C569" s="604"/>
      <c r="E569" s="604"/>
      <c r="G569" s="604"/>
      <c r="H569" s="604"/>
    </row>
    <row r="570" spans="3:8">
      <c r="C570" s="604"/>
      <c r="E570" s="604"/>
      <c r="G570" s="604"/>
      <c r="H570" s="604"/>
    </row>
    <row r="571" spans="3:8">
      <c r="C571" s="604"/>
      <c r="E571" s="604"/>
      <c r="G571" s="604"/>
      <c r="H571" s="604"/>
    </row>
    <row r="572" spans="3:8">
      <c r="C572" s="604"/>
      <c r="E572" s="604"/>
      <c r="G572" s="604"/>
      <c r="H572" s="604"/>
    </row>
    <row r="573" spans="3:8">
      <c r="C573" s="604"/>
      <c r="E573" s="604"/>
      <c r="G573" s="604"/>
      <c r="H573" s="604"/>
    </row>
    <row r="574" spans="3:8">
      <c r="C574" s="604"/>
      <c r="E574" s="604"/>
      <c r="G574" s="604"/>
      <c r="H574" s="604"/>
    </row>
    <row r="575" spans="3:8">
      <c r="C575" s="604"/>
      <c r="E575" s="604"/>
      <c r="G575" s="604"/>
      <c r="H575" s="604"/>
    </row>
    <row r="576" spans="3:8">
      <c r="C576" s="604"/>
      <c r="E576" s="604"/>
      <c r="G576" s="604"/>
      <c r="H576" s="604"/>
    </row>
    <row r="577" spans="3:8">
      <c r="C577" s="604"/>
      <c r="E577" s="604"/>
      <c r="G577" s="604"/>
      <c r="H577" s="604"/>
    </row>
    <row r="578" spans="3:8">
      <c r="C578" s="604"/>
      <c r="E578" s="604"/>
      <c r="G578" s="604"/>
      <c r="H578" s="604"/>
    </row>
    <row r="579" spans="3:8">
      <c r="C579" s="604"/>
      <c r="E579" s="604"/>
      <c r="G579" s="604"/>
      <c r="H579" s="604"/>
    </row>
    <row r="580" spans="3:8">
      <c r="C580" s="604"/>
      <c r="E580" s="604"/>
      <c r="G580" s="604"/>
      <c r="H580" s="604"/>
    </row>
    <row r="581" spans="3:8">
      <c r="C581" s="604"/>
      <c r="E581" s="604"/>
      <c r="G581" s="604"/>
      <c r="H581" s="604"/>
    </row>
    <row r="582" spans="3:8">
      <c r="C582" s="604"/>
      <c r="E582" s="604"/>
      <c r="G582" s="604"/>
      <c r="H582" s="604"/>
    </row>
    <row r="583" spans="3:8">
      <c r="C583" s="604"/>
      <c r="E583" s="604"/>
      <c r="G583" s="604"/>
      <c r="H583" s="604"/>
    </row>
    <row r="584" spans="3:8">
      <c r="C584" s="604"/>
      <c r="E584" s="604"/>
      <c r="G584" s="604"/>
      <c r="H584" s="604"/>
    </row>
    <row r="585" spans="3:8">
      <c r="C585" s="604"/>
      <c r="E585" s="604"/>
      <c r="G585" s="604"/>
      <c r="H585" s="604"/>
    </row>
    <row r="586" spans="3:8">
      <c r="C586" s="604"/>
      <c r="E586" s="604"/>
      <c r="G586" s="604"/>
      <c r="H586" s="604"/>
    </row>
    <row r="587" spans="3:8">
      <c r="C587" s="604"/>
      <c r="E587" s="604"/>
      <c r="G587" s="604"/>
      <c r="H587" s="604"/>
    </row>
    <row r="588" spans="3:8">
      <c r="C588" s="604"/>
      <c r="E588" s="604"/>
      <c r="G588" s="604"/>
      <c r="H588" s="604"/>
    </row>
    <row r="589" spans="3:8">
      <c r="C589" s="604"/>
      <c r="E589" s="604"/>
      <c r="G589" s="604"/>
      <c r="H589" s="604"/>
    </row>
    <row r="590" spans="3:8">
      <c r="C590" s="604"/>
      <c r="E590" s="604"/>
      <c r="G590" s="604"/>
      <c r="H590" s="604"/>
    </row>
    <row r="591" spans="3:8">
      <c r="C591" s="604"/>
      <c r="E591" s="604"/>
      <c r="G591" s="604"/>
      <c r="H591" s="604"/>
    </row>
    <row r="592" spans="3:8">
      <c r="C592" s="604"/>
      <c r="E592" s="604"/>
      <c r="G592" s="604"/>
      <c r="H592" s="604"/>
    </row>
    <row r="593" spans="3:8">
      <c r="C593" s="604"/>
      <c r="E593" s="604"/>
      <c r="G593" s="604"/>
      <c r="H593" s="604"/>
    </row>
    <row r="594" spans="3:8">
      <c r="C594" s="604"/>
      <c r="E594" s="604"/>
      <c r="G594" s="604"/>
      <c r="H594" s="604"/>
    </row>
    <row r="595" spans="3:8">
      <c r="C595" s="604"/>
      <c r="E595" s="604"/>
      <c r="G595" s="604"/>
      <c r="H595" s="604"/>
    </row>
    <row r="596" spans="3:8">
      <c r="C596" s="604"/>
      <c r="E596" s="604"/>
      <c r="G596" s="604"/>
      <c r="H596" s="604"/>
    </row>
    <row r="597" spans="3:8">
      <c r="C597" s="604"/>
      <c r="E597" s="604"/>
      <c r="G597" s="604"/>
      <c r="H597" s="604"/>
    </row>
    <row r="598" spans="3:8">
      <c r="C598" s="604"/>
      <c r="E598" s="604"/>
      <c r="G598" s="604"/>
      <c r="H598" s="604"/>
    </row>
    <row r="599" spans="3:8">
      <c r="C599" s="604"/>
      <c r="E599" s="604"/>
      <c r="G599" s="604"/>
      <c r="H599" s="604"/>
    </row>
    <row r="600" spans="3:8">
      <c r="C600" s="604"/>
      <c r="E600" s="604"/>
      <c r="G600" s="604"/>
      <c r="H600" s="604"/>
    </row>
    <row r="601" spans="3:8">
      <c r="C601" s="604"/>
      <c r="E601" s="604"/>
      <c r="G601" s="604"/>
      <c r="H601" s="604"/>
    </row>
    <row r="602" spans="3:8">
      <c r="C602" s="604"/>
      <c r="E602" s="604"/>
      <c r="G602" s="604"/>
      <c r="H602" s="604"/>
    </row>
    <row r="603" spans="3:8">
      <c r="C603" s="604"/>
      <c r="E603" s="604"/>
      <c r="G603" s="604"/>
      <c r="H603" s="604"/>
    </row>
    <row r="604" spans="3:8">
      <c r="C604" s="604"/>
      <c r="E604" s="604"/>
      <c r="G604" s="604"/>
      <c r="H604" s="604"/>
    </row>
    <row r="605" spans="3:8">
      <c r="C605" s="604"/>
      <c r="E605" s="604"/>
      <c r="G605" s="604"/>
      <c r="H605" s="604"/>
    </row>
    <row r="606" spans="3:8">
      <c r="C606" s="604"/>
      <c r="E606" s="604"/>
      <c r="G606" s="604"/>
      <c r="H606" s="604"/>
    </row>
    <row r="607" spans="3:8">
      <c r="C607" s="604"/>
      <c r="E607" s="604"/>
      <c r="G607" s="604"/>
      <c r="H607" s="604"/>
    </row>
    <row r="608" spans="3:8">
      <c r="C608" s="604"/>
      <c r="E608" s="604"/>
      <c r="G608" s="604"/>
      <c r="H608" s="604"/>
    </row>
    <row r="609" spans="3:8">
      <c r="C609" s="604"/>
      <c r="E609" s="604"/>
      <c r="G609" s="604"/>
      <c r="H609" s="604"/>
    </row>
    <row r="610" spans="3:8">
      <c r="C610" s="604"/>
      <c r="E610" s="604"/>
      <c r="G610" s="604"/>
      <c r="H610" s="604"/>
    </row>
    <row r="611" spans="3:8">
      <c r="C611" s="604"/>
      <c r="E611" s="604"/>
      <c r="G611" s="604"/>
      <c r="H611" s="604"/>
    </row>
    <row r="612" spans="3:8">
      <c r="C612" s="604"/>
      <c r="E612" s="604"/>
      <c r="G612" s="604"/>
      <c r="H612" s="604"/>
    </row>
    <row r="613" spans="3:8">
      <c r="C613" s="604"/>
      <c r="E613" s="604"/>
      <c r="G613" s="604"/>
      <c r="H613" s="604"/>
    </row>
    <row r="614" spans="3:8">
      <c r="C614" s="604"/>
      <c r="E614" s="604"/>
      <c r="G614" s="604"/>
      <c r="H614" s="604"/>
    </row>
    <row r="615" spans="3:8">
      <c r="C615" s="604"/>
      <c r="E615" s="604"/>
      <c r="G615" s="604"/>
      <c r="H615" s="604"/>
    </row>
    <row r="616" spans="3:8">
      <c r="C616" s="604"/>
      <c r="E616" s="604"/>
      <c r="G616" s="604"/>
      <c r="H616" s="604"/>
    </row>
    <row r="617" spans="3:8">
      <c r="C617" s="604"/>
      <c r="E617" s="604"/>
      <c r="G617" s="604"/>
      <c r="H617" s="604"/>
    </row>
    <row r="618" spans="3:8">
      <c r="C618" s="604"/>
      <c r="E618" s="604"/>
      <c r="G618" s="604"/>
      <c r="H618" s="604"/>
    </row>
    <row r="619" spans="3:8">
      <c r="C619" s="604"/>
      <c r="E619" s="604"/>
      <c r="G619" s="604"/>
      <c r="H619" s="604"/>
    </row>
    <row r="620" spans="3:8">
      <c r="C620" s="604"/>
      <c r="E620" s="604"/>
      <c r="G620" s="604"/>
      <c r="H620" s="604"/>
    </row>
    <row r="621" spans="3:8">
      <c r="C621" s="604"/>
      <c r="E621" s="604"/>
      <c r="G621" s="604"/>
      <c r="H621" s="604"/>
    </row>
    <row r="622" spans="3:8">
      <c r="C622" s="604"/>
      <c r="E622" s="604"/>
      <c r="G622" s="604"/>
      <c r="H622" s="604"/>
    </row>
    <row r="623" spans="3:8">
      <c r="C623" s="604"/>
      <c r="E623" s="604"/>
      <c r="G623" s="604"/>
      <c r="H623" s="604"/>
    </row>
    <row r="624" spans="3:8">
      <c r="C624" s="604"/>
      <c r="E624" s="604"/>
      <c r="G624" s="604"/>
      <c r="H624" s="604"/>
    </row>
    <row r="625" spans="3:8">
      <c r="C625" s="604"/>
      <c r="E625" s="604"/>
      <c r="G625" s="604"/>
      <c r="H625" s="604"/>
    </row>
    <row r="626" spans="3:8">
      <c r="C626" s="604"/>
      <c r="E626" s="604"/>
      <c r="G626" s="604"/>
      <c r="H626" s="604"/>
    </row>
    <row r="627" spans="3:8">
      <c r="C627" s="604"/>
      <c r="E627" s="604"/>
      <c r="G627" s="604"/>
      <c r="H627" s="604"/>
    </row>
    <row r="628" spans="3:8">
      <c r="C628" s="604"/>
      <c r="E628" s="604"/>
      <c r="G628" s="604"/>
      <c r="H628" s="604"/>
    </row>
    <row r="629" spans="3:8">
      <c r="C629" s="604"/>
      <c r="E629" s="604"/>
      <c r="G629" s="604"/>
      <c r="H629" s="604"/>
    </row>
    <row r="630" spans="3:8">
      <c r="C630" s="604"/>
      <c r="E630" s="604"/>
      <c r="G630" s="604"/>
      <c r="H630" s="604"/>
    </row>
    <row r="631" spans="3:8">
      <c r="C631" s="604"/>
      <c r="E631" s="604"/>
      <c r="G631" s="604"/>
      <c r="H631" s="604"/>
    </row>
    <row r="632" spans="3:8">
      <c r="C632" s="604"/>
      <c r="E632" s="604"/>
      <c r="G632" s="604"/>
      <c r="H632" s="604"/>
    </row>
    <row r="633" spans="3:8">
      <c r="C633" s="604"/>
      <c r="E633" s="604"/>
      <c r="G633" s="604"/>
      <c r="H633" s="604"/>
    </row>
    <row r="634" spans="3:8">
      <c r="C634" s="604"/>
      <c r="E634" s="604"/>
      <c r="G634" s="604"/>
      <c r="H634" s="604"/>
    </row>
    <row r="635" spans="3:8">
      <c r="C635" s="604"/>
      <c r="E635" s="604"/>
      <c r="G635" s="604"/>
      <c r="H635" s="604"/>
    </row>
    <row r="636" spans="3:8">
      <c r="C636" s="604"/>
      <c r="E636" s="604"/>
      <c r="G636" s="604"/>
      <c r="H636" s="604"/>
    </row>
    <row r="637" spans="3:8">
      <c r="C637" s="604"/>
      <c r="E637" s="604"/>
      <c r="G637" s="604"/>
      <c r="H637" s="604"/>
    </row>
    <row r="638" spans="3:8">
      <c r="C638" s="604"/>
      <c r="E638" s="604"/>
      <c r="G638" s="604"/>
      <c r="H638" s="604"/>
    </row>
    <row r="639" spans="3:8">
      <c r="C639" s="604"/>
      <c r="E639" s="604"/>
      <c r="G639" s="604"/>
      <c r="H639" s="604"/>
    </row>
    <row r="640" spans="3:8">
      <c r="C640" s="604"/>
      <c r="E640" s="604"/>
      <c r="G640" s="604"/>
      <c r="H640" s="604"/>
    </row>
    <row r="641" spans="3:8">
      <c r="C641" s="604"/>
      <c r="E641" s="604"/>
      <c r="G641" s="604"/>
      <c r="H641" s="604"/>
    </row>
    <row r="642" spans="3:8">
      <c r="C642" s="604"/>
      <c r="E642" s="604"/>
      <c r="G642" s="604"/>
      <c r="H642" s="604"/>
    </row>
    <row r="643" spans="3:8">
      <c r="C643" s="604"/>
      <c r="E643" s="604"/>
      <c r="G643" s="604"/>
      <c r="H643" s="604"/>
    </row>
    <row r="644" spans="3:8">
      <c r="C644" s="604"/>
      <c r="E644" s="604"/>
      <c r="G644" s="604"/>
      <c r="H644" s="604"/>
    </row>
    <row r="645" spans="3:8">
      <c r="C645" s="604"/>
      <c r="E645" s="604"/>
      <c r="G645" s="604"/>
      <c r="H645" s="604"/>
    </row>
    <row r="646" spans="3:8">
      <c r="C646" s="604"/>
      <c r="E646" s="604"/>
      <c r="G646" s="604"/>
      <c r="H646" s="604"/>
    </row>
    <row r="647" spans="3:8">
      <c r="C647" s="604"/>
      <c r="E647" s="604"/>
      <c r="G647" s="604"/>
      <c r="H647" s="604"/>
    </row>
    <row r="648" spans="3:8">
      <c r="C648" s="604"/>
      <c r="E648" s="604"/>
      <c r="G648" s="604"/>
      <c r="H648" s="604"/>
    </row>
    <row r="649" spans="3:8">
      <c r="C649" s="604"/>
      <c r="E649" s="604"/>
      <c r="G649" s="604"/>
      <c r="H649" s="604"/>
    </row>
    <row r="650" spans="3:8">
      <c r="C650" s="604"/>
      <c r="E650" s="604"/>
      <c r="G650" s="604"/>
      <c r="H650" s="604"/>
    </row>
    <row r="651" spans="3:8">
      <c r="C651" s="604"/>
      <c r="E651" s="604"/>
      <c r="G651" s="604"/>
      <c r="H651" s="604"/>
    </row>
    <row r="652" spans="3:8">
      <c r="C652" s="604"/>
      <c r="E652" s="604"/>
      <c r="G652" s="604"/>
      <c r="H652" s="604"/>
    </row>
    <row r="653" spans="3:8">
      <c r="C653" s="604"/>
      <c r="E653" s="604"/>
      <c r="G653" s="604"/>
      <c r="H653" s="604"/>
    </row>
    <row r="654" spans="3:8">
      <c r="C654" s="604"/>
      <c r="E654" s="604"/>
      <c r="G654" s="604"/>
      <c r="H654" s="604"/>
    </row>
    <row r="655" spans="3:8">
      <c r="C655" s="604"/>
      <c r="E655" s="604"/>
      <c r="G655" s="604"/>
      <c r="H655" s="604"/>
    </row>
    <row r="656" spans="3:8">
      <c r="C656" s="604"/>
      <c r="E656" s="604"/>
      <c r="G656" s="604"/>
      <c r="H656" s="604"/>
    </row>
    <row r="657" spans="3:8">
      <c r="C657" s="604"/>
      <c r="E657" s="604"/>
      <c r="G657" s="604"/>
      <c r="H657" s="604"/>
    </row>
    <row r="658" spans="3:8">
      <c r="C658" s="604"/>
      <c r="E658" s="604"/>
      <c r="G658" s="604"/>
      <c r="H658" s="604"/>
    </row>
    <row r="659" spans="3:8">
      <c r="C659" s="604"/>
      <c r="E659" s="604"/>
      <c r="G659" s="604"/>
      <c r="H659" s="604"/>
    </row>
    <row r="660" spans="3:8">
      <c r="C660" s="604"/>
      <c r="E660" s="604"/>
      <c r="G660" s="604"/>
      <c r="H660" s="604"/>
    </row>
    <row r="661" spans="3:8">
      <c r="C661" s="604"/>
      <c r="E661" s="604"/>
      <c r="G661" s="604"/>
      <c r="H661" s="604"/>
    </row>
    <row r="662" spans="3:8">
      <c r="C662" s="604"/>
      <c r="E662" s="604"/>
      <c r="G662" s="604"/>
      <c r="H662" s="604"/>
    </row>
    <row r="663" spans="3:8">
      <c r="C663" s="604"/>
      <c r="E663" s="604"/>
      <c r="G663" s="604"/>
      <c r="H663" s="604"/>
    </row>
    <row r="664" spans="3:8">
      <c r="C664" s="604"/>
      <c r="E664" s="604"/>
      <c r="G664" s="604"/>
      <c r="H664" s="604"/>
    </row>
    <row r="665" spans="3:8">
      <c r="C665" s="604"/>
      <c r="E665" s="604"/>
      <c r="G665" s="604"/>
      <c r="H665" s="604"/>
    </row>
    <row r="666" spans="3:8">
      <c r="C666" s="604"/>
      <c r="E666" s="604"/>
      <c r="G666" s="604"/>
      <c r="H666" s="604"/>
    </row>
    <row r="667" spans="3:8">
      <c r="C667" s="604"/>
      <c r="E667" s="604"/>
      <c r="G667" s="604"/>
      <c r="H667" s="604"/>
    </row>
    <row r="668" spans="3:8">
      <c r="C668" s="604"/>
      <c r="E668" s="604"/>
      <c r="G668" s="604"/>
      <c r="H668" s="604"/>
    </row>
    <row r="669" spans="3:8">
      <c r="C669" s="604"/>
      <c r="E669" s="604"/>
      <c r="G669" s="604"/>
      <c r="H669" s="604"/>
    </row>
    <row r="670" spans="3:8">
      <c r="C670" s="604"/>
      <c r="E670" s="604"/>
      <c r="G670" s="604"/>
      <c r="H670" s="604"/>
    </row>
    <row r="671" spans="3:8">
      <c r="C671" s="604"/>
      <c r="E671" s="604"/>
      <c r="G671" s="604"/>
      <c r="H671" s="604"/>
    </row>
    <row r="672" spans="3:8">
      <c r="C672" s="604"/>
      <c r="E672" s="604"/>
      <c r="G672" s="604"/>
      <c r="H672" s="604"/>
    </row>
    <row r="673" spans="3:8">
      <c r="C673" s="604"/>
      <c r="E673" s="604"/>
      <c r="G673" s="604"/>
      <c r="H673" s="604"/>
    </row>
    <row r="674" spans="3:8">
      <c r="C674" s="604"/>
      <c r="E674" s="604"/>
      <c r="G674" s="604"/>
      <c r="H674" s="604"/>
    </row>
    <row r="675" spans="3:8">
      <c r="C675" s="604"/>
      <c r="E675" s="604"/>
      <c r="G675" s="604"/>
      <c r="H675" s="604"/>
    </row>
    <row r="676" spans="3:8">
      <c r="C676" s="604"/>
      <c r="E676" s="604"/>
      <c r="G676" s="604"/>
      <c r="H676" s="604"/>
    </row>
    <row r="677" spans="3:8">
      <c r="C677" s="604"/>
      <c r="E677" s="604"/>
      <c r="G677" s="604"/>
      <c r="H677" s="604"/>
    </row>
    <row r="678" spans="3:8">
      <c r="C678" s="604"/>
      <c r="E678" s="604"/>
      <c r="G678" s="604"/>
      <c r="H678" s="604"/>
    </row>
    <row r="679" spans="3:8">
      <c r="C679" s="604"/>
      <c r="E679" s="604"/>
      <c r="G679" s="604"/>
      <c r="H679" s="604"/>
    </row>
    <row r="680" spans="3:8">
      <c r="C680" s="604"/>
      <c r="E680" s="604"/>
      <c r="G680" s="604"/>
      <c r="H680" s="604"/>
    </row>
    <row r="681" spans="3:8">
      <c r="C681" s="604"/>
      <c r="E681" s="604"/>
      <c r="G681" s="604"/>
      <c r="H681" s="604"/>
    </row>
    <row r="682" spans="3:8">
      <c r="C682" s="604"/>
      <c r="E682" s="604"/>
      <c r="G682" s="604"/>
      <c r="H682" s="604"/>
    </row>
    <row r="683" spans="3:8">
      <c r="C683" s="604"/>
      <c r="E683" s="604"/>
      <c r="G683" s="604"/>
      <c r="H683" s="604"/>
    </row>
    <row r="684" spans="3:8">
      <c r="C684" s="604"/>
      <c r="E684" s="604"/>
      <c r="G684" s="604"/>
      <c r="H684" s="604"/>
    </row>
    <row r="685" spans="3:8">
      <c r="C685" s="604"/>
      <c r="E685" s="604"/>
      <c r="G685" s="604"/>
      <c r="H685" s="604"/>
    </row>
    <row r="686" spans="3:8">
      <c r="C686" s="604"/>
      <c r="E686" s="604"/>
      <c r="G686" s="604"/>
      <c r="H686" s="604"/>
    </row>
    <row r="687" spans="3:8">
      <c r="C687" s="604"/>
      <c r="E687" s="604"/>
      <c r="G687" s="604"/>
      <c r="H687" s="604"/>
    </row>
    <row r="688" spans="3:8">
      <c r="C688" s="604"/>
      <c r="E688" s="604"/>
      <c r="G688" s="604"/>
      <c r="H688" s="604"/>
    </row>
    <row r="689" spans="3:8">
      <c r="C689" s="604"/>
      <c r="E689" s="604"/>
      <c r="G689" s="604"/>
      <c r="H689" s="604"/>
    </row>
    <row r="690" spans="3:8">
      <c r="C690" s="604"/>
      <c r="E690" s="604"/>
      <c r="G690" s="604"/>
      <c r="H690" s="604"/>
    </row>
    <row r="691" spans="3:8">
      <c r="C691" s="604"/>
      <c r="E691" s="604"/>
      <c r="G691" s="604"/>
      <c r="H691" s="604"/>
    </row>
    <row r="692" spans="3:8">
      <c r="C692" s="604"/>
      <c r="E692" s="604"/>
      <c r="G692" s="604"/>
      <c r="H692" s="604"/>
    </row>
    <row r="693" spans="3:8">
      <c r="C693" s="604"/>
      <c r="E693" s="604"/>
      <c r="G693" s="604"/>
      <c r="H693" s="604"/>
    </row>
    <row r="694" spans="3:8">
      <c r="C694" s="604"/>
      <c r="E694" s="604"/>
      <c r="G694" s="604"/>
      <c r="H694" s="604"/>
    </row>
    <row r="695" spans="3:8">
      <c r="C695" s="604"/>
      <c r="E695" s="604"/>
      <c r="G695" s="604"/>
      <c r="H695" s="604"/>
    </row>
    <row r="696" spans="3:8">
      <c r="C696" s="604"/>
      <c r="E696" s="604"/>
      <c r="G696" s="604"/>
      <c r="H696" s="604"/>
    </row>
    <row r="697" spans="3:8">
      <c r="C697" s="604"/>
      <c r="E697" s="604"/>
      <c r="G697" s="604"/>
      <c r="H697" s="604"/>
    </row>
    <row r="698" spans="3:8">
      <c r="C698" s="604"/>
      <c r="E698" s="604"/>
      <c r="G698" s="604"/>
      <c r="H698" s="604"/>
    </row>
    <row r="699" spans="3:8">
      <c r="C699" s="604"/>
      <c r="E699" s="604"/>
      <c r="G699" s="604"/>
      <c r="H699" s="604"/>
    </row>
    <row r="700" spans="3:8">
      <c r="C700" s="604"/>
      <c r="E700" s="604"/>
      <c r="G700" s="604"/>
      <c r="H700" s="604"/>
    </row>
    <row r="701" spans="3:8">
      <c r="C701" s="604"/>
      <c r="E701" s="604"/>
      <c r="G701" s="604"/>
      <c r="H701" s="604"/>
    </row>
    <row r="702" spans="3:8">
      <c r="C702" s="604"/>
      <c r="E702" s="604"/>
      <c r="G702" s="604"/>
      <c r="H702" s="604"/>
    </row>
    <row r="703" spans="3:8">
      <c r="C703" s="604"/>
      <c r="E703" s="604"/>
      <c r="G703" s="604"/>
      <c r="H703" s="604"/>
    </row>
    <row r="704" spans="3:8">
      <c r="C704" s="604"/>
      <c r="E704" s="604"/>
      <c r="G704" s="604"/>
      <c r="H704" s="604"/>
    </row>
    <row r="705" spans="3:8">
      <c r="C705" s="604"/>
      <c r="E705" s="604"/>
      <c r="G705" s="604"/>
      <c r="H705" s="604"/>
    </row>
    <row r="706" spans="3:8">
      <c r="C706" s="604"/>
      <c r="E706" s="604"/>
      <c r="G706" s="604"/>
      <c r="H706" s="604"/>
    </row>
    <row r="707" spans="3:8">
      <c r="C707" s="604"/>
      <c r="E707" s="604"/>
      <c r="G707" s="604"/>
      <c r="H707" s="604"/>
    </row>
    <row r="708" spans="3:8">
      <c r="C708" s="604"/>
      <c r="E708" s="604"/>
      <c r="G708" s="604"/>
      <c r="H708" s="604"/>
    </row>
    <row r="709" spans="3:8">
      <c r="C709" s="604"/>
      <c r="E709" s="604"/>
      <c r="G709" s="604"/>
      <c r="H709" s="604"/>
    </row>
    <row r="710" spans="3:8">
      <c r="C710" s="604"/>
      <c r="E710" s="604"/>
      <c r="G710" s="604"/>
      <c r="H710" s="604"/>
    </row>
    <row r="711" spans="3:8">
      <c r="C711" s="604"/>
      <c r="E711" s="604"/>
      <c r="G711" s="604"/>
      <c r="H711" s="604"/>
    </row>
    <row r="712" spans="3:8">
      <c r="C712" s="604"/>
      <c r="E712" s="604"/>
      <c r="G712" s="604"/>
      <c r="H712" s="604"/>
    </row>
    <row r="713" spans="3:8">
      <c r="C713" s="604"/>
      <c r="E713" s="604"/>
      <c r="G713" s="604"/>
      <c r="H713" s="604"/>
    </row>
    <row r="714" spans="3:8">
      <c r="C714" s="604"/>
      <c r="E714" s="604"/>
      <c r="G714" s="604"/>
      <c r="H714" s="604"/>
    </row>
    <row r="715" spans="3:8">
      <c r="C715" s="604"/>
      <c r="E715" s="604"/>
      <c r="G715" s="604"/>
      <c r="H715" s="604"/>
    </row>
    <row r="716" spans="3:8">
      <c r="C716" s="604"/>
      <c r="E716" s="604"/>
      <c r="G716" s="604"/>
      <c r="H716" s="604"/>
    </row>
    <row r="717" spans="3:8">
      <c r="C717" s="604"/>
      <c r="E717" s="604"/>
      <c r="G717" s="604"/>
      <c r="H717" s="604"/>
    </row>
    <row r="718" spans="3:8">
      <c r="C718" s="604"/>
      <c r="E718" s="604"/>
      <c r="G718" s="604"/>
      <c r="H718" s="604"/>
    </row>
    <row r="719" spans="3:8">
      <c r="C719" s="604"/>
      <c r="E719" s="604"/>
      <c r="G719" s="604"/>
      <c r="H719" s="604"/>
    </row>
    <row r="720" spans="3:8">
      <c r="C720" s="604"/>
      <c r="E720" s="604"/>
      <c r="G720" s="604"/>
      <c r="H720" s="604"/>
    </row>
    <row r="721" spans="3:8">
      <c r="C721" s="604"/>
      <c r="E721" s="604"/>
      <c r="G721" s="604"/>
      <c r="H721" s="604"/>
    </row>
    <row r="722" spans="3:8">
      <c r="C722" s="604"/>
      <c r="E722" s="604"/>
      <c r="G722" s="604"/>
      <c r="H722" s="604"/>
    </row>
    <row r="723" spans="3:8">
      <c r="C723" s="604"/>
      <c r="E723" s="604"/>
      <c r="G723" s="604"/>
      <c r="H723" s="604"/>
    </row>
    <row r="724" spans="3:8">
      <c r="C724" s="604"/>
      <c r="E724" s="604"/>
      <c r="G724" s="604"/>
      <c r="H724" s="604"/>
    </row>
    <row r="725" spans="3:8">
      <c r="C725" s="604"/>
      <c r="E725" s="604"/>
      <c r="G725" s="604"/>
      <c r="H725" s="604"/>
    </row>
    <row r="726" spans="3:8">
      <c r="C726" s="604"/>
      <c r="E726" s="604"/>
      <c r="G726" s="604"/>
      <c r="H726" s="604"/>
    </row>
    <row r="727" spans="3:8">
      <c r="C727" s="604"/>
      <c r="E727" s="604"/>
      <c r="G727" s="604"/>
      <c r="H727" s="604"/>
    </row>
    <row r="728" spans="3:8">
      <c r="C728" s="604"/>
      <c r="E728" s="604"/>
      <c r="G728" s="604"/>
      <c r="H728" s="604"/>
    </row>
    <row r="729" spans="3:8">
      <c r="C729" s="604"/>
      <c r="E729" s="604"/>
      <c r="G729" s="604"/>
      <c r="H729" s="604"/>
    </row>
    <row r="730" spans="3:8">
      <c r="C730" s="604"/>
      <c r="E730" s="604"/>
      <c r="G730" s="604"/>
      <c r="H730" s="604"/>
    </row>
    <row r="731" spans="3:8">
      <c r="C731" s="604"/>
      <c r="E731" s="604"/>
      <c r="G731" s="604"/>
      <c r="H731" s="604"/>
    </row>
    <row r="732" spans="3:8">
      <c r="C732" s="604"/>
      <c r="E732" s="604"/>
      <c r="G732" s="604"/>
      <c r="H732" s="604"/>
    </row>
    <row r="733" spans="3:8">
      <c r="C733" s="604"/>
      <c r="E733" s="604"/>
      <c r="G733" s="604"/>
      <c r="H733" s="604"/>
    </row>
    <row r="734" spans="3:8">
      <c r="C734" s="604"/>
      <c r="E734" s="604"/>
      <c r="G734" s="604"/>
      <c r="H734" s="604"/>
    </row>
    <row r="735" spans="3:8">
      <c r="C735" s="604"/>
      <c r="E735" s="604"/>
      <c r="G735" s="604"/>
      <c r="H735" s="604"/>
    </row>
    <row r="736" spans="3:8">
      <c r="C736" s="604"/>
      <c r="E736" s="604"/>
      <c r="G736" s="604"/>
      <c r="H736" s="604"/>
    </row>
    <row r="737" spans="3:8">
      <c r="C737" s="604"/>
      <c r="E737" s="604"/>
      <c r="G737" s="604"/>
      <c r="H737" s="604"/>
    </row>
    <row r="738" spans="3:8">
      <c r="C738" s="604"/>
      <c r="E738" s="604"/>
      <c r="G738" s="604"/>
      <c r="H738" s="604"/>
    </row>
    <row r="739" spans="3:8">
      <c r="C739" s="604"/>
      <c r="E739" s="604"/>
      <c r="G739" s="604"/>
      <c r="H739" s="604"/>
    </row>
    <row r="740" spans="3:8">
      <c r="C740" s="604"/>
      <c r="E740" s="604"/>
      <c r="G740" s="604"/>
      <c r="H740" s="604"/>
    </row>
    <row r="741" spans="3:8">
      <c r="C741" s="604"/>
      <c r="E741" s="604"/>
      <c r="G741" s="604"/>
      <c r="H741" s="604"/>
    </row>
    <row r="742" spans="3:8">
      <c r="C742" s="604"/>
      <c r="E742" s="604"/>
      <c r="G742" s="604"/>
      <c r="H742" s="604"/>
    </row>
    <row r="743" spans="3:8">
      <c r="C743" s="604"/>
      <c r="E743" s="604"/>
      <c r="G743" s="604"/>
      <c r="H743" s="604"/>
    </row>
    <row r="744" spans="3:8">
      <c r="C744" s="604"/>
      <c r="E744" s="604"/>
      <c r="G744" s="604"/>
      <c r="H744" s="604"/>
    </row>
    <row r="745" spans="3:8">
      <c r="C745" s="604"/>
      <c r="E745" s="604"/>
      <c r="G745" s="604"/>
      <c r="H745" s="604"/>
    </row>
    <row r="746" spans="3:8">
      <c r="C746" s="604"/>
      <c r="E746" s="604"/>
      <c r="G746" s="604"/>
      <c r="H746" s="604"/>
    </row>
    <row r="747" spans="3:8">
      <c r="C747" s="604"/>
      <c r="E747" s="604"/>
      <c r="G747" s="604"/>
      <c r="H747" s="604"/>
    </row>
    <row r="748" spans="3:8">
      <c r="C748" s="604"/>
      <c r="E748" s="604"/>
      <c r="G748" s="604"/>
      <c r="H748" s="604"/>
    </row>
    <row r="749" spans="3:8">
      <c r="C749" s="604"/>
      <c r="E749" s="604"/>
      <c r="G749" s="604"/>
      <c r="H749" s="604"/>
    </row>
    <row r="750" spans="3:8">
      <c r="C750" s="604"/>
      <c r="E750" s="604"/>
      <c r="G750" s="604"/>
      <c r="H750" s="604"/>
    </row>
    <row r="751" spans="3:8">
      <c r="C751" s="604"/>
      <c r="E751" s="604"/>
      <c r="G751" s="604"/>
      <c r="H751" s="604"/>
    </row>
    <row r="752" spans="3:8">
      <c r="C752" s="604"/>
      <c r="E752" s="604"/>
      <c r="G752" s="604"/>
      <c r="H752" s="604"/>
    </row>
    <row r="753" spans="3:8">
      <c r="C753" s="604"/>
      <c r="E753" s="604"/>
      <c r="G753" s="604"/>
      <c r="H753" s="604"/>
    </row>
    <row r="754" spans="3:8">
      <c r="C754" s="604"/>
      <c r="E754" s="604"/>
      <c r="G754" s="604"/>
      <c r="H754" s="604"/>
    </row>
    <row r="755" spans="3:8">
      <c r="C755" s="604"/>
      <c r="E755" s="604"/>
      <c r="G755" s="604"/>
      <c r="H755" s="604"/>
    </row>
    <row r="756" spans="3:8">
      <c r="C756" s="604"/>
      <c r="E756" s="604"/>
      <c r="G756" s="604"/>
      <c r="H756" s="604"/>
    </row>
    <row r="757" spans="3:8">
      <c r="C757" s="604"/>
      <c r="E757" s="604"/>
      <c r="G757" s="604"/>
      <c r="H757" s="604"/>
    </row>
    <row r="758" spans="3:8">
      <c r="C758" s="604"/>
      <c r="E758" s="604"/>
      <c r="G758" s="604"/>
      <c r="H758" s="604"/>
    </row>
    <row r="759" spans="3:8">
      <c r="C759" s="604"/>
      <c r="E759" s="604"/>
      <c r="G759" s="604"/>
      <c r="H759" s="604"/>
    </row>
    <row r="760" spans="3:8">
      <c r="C760" s="604"/>
      <c r="E760" s="604"/>
      <c r="G760" s="604"/>
      <c r="H760" s="604"/>
    </row>
    <row r="761" spans="3:8">
      <c r="C761" s="604"/>
      <c r="E761" s="604"/>
      <c r="G761" s="604"/>
      <c r="H761" s="604"/>
    </row>
    <row r="762" spans="3:8">
      <c r="C762" s="604"/>
      <c r="E762" s="604"/>
      <c r="G762" s="604"/>
      <c r="H762" s="604"/>
    </row>
    <row r="763" spans="3:8">
      <c r="C763" s="604"/>
      <c r="E763" s="604"/>
      <c r="G763" s="604"/>
      <c r="H763" s="604"/>
    </row>
    <row r="764" spans="3:8">
      <c r="C764" s="604"/>
      <c r="E764" s="604"/>
      <c r="G764" s="604"/>
      <c r="H764" s="604"/>
    </row>
    <row r="765" spans="3:8">
      <c r="C765" s="604"/>
      <c r="E765" s="604"/>
      <c r="G765" s="604"/>
      <c r="H765" s="604"/>
    </row>
    <row r="766" spans="3:8">
      <c r="C766" s="604"/>
      <c r="E766" s="604"/>
      <c r="G766" s="604"/>
      <c r="H766" s="604"/>
    </row>
    <row r="767" spans="3:8">
      <c r="C767" s="604"/>
      <c r="E767" s="604"/>
      <c r="G767" s="604"/>
      <c r="H767" s="604"/>
    </row>
    <row r="768" spans="3:8">
      <c r="C768" s="604"/>
      <c r="E768" s="604"/>
      <c r="G768" s="604"/>
      <c r="H768" s="604"/>
    </row>
    <row r="769" spans="3:8">
      <c r="C769" s="604"/>
      <c r="E769" s="604"/>
      <c r="G769" s="604"/>
      <c r="H769" s="604"/>
    </row>
    <row r="770" spans="3:8">
      <c r="C770" s="604"/>
      <c r="E770" s="604"/>
      <c r="G770" s="604"/>
      <c r="H770" s="604"/>
    </row>
    <row r="771" spans="3:8">
      <c r="C771" s="604"/>
      <c r="E771" s="604"/>
      <c r="G771" s="604"/>
      <c r="H771" s="604"/>
    </row>
    <row r="772" spans="3:8">
      <c r="C772" s="604"/>
      <c r="E772" s="604"/>
      <c r="G772" s="604"/>
      <c r="H772" s="604"/>
    </row>
    <row r="773" spans="3:8">
      <c r="C773" s="604"/>
      <c r="E773" s="604"/>
      <c r="G773" s="604"/>
      <c r="H773" s="604"/>
    </row>
    <row r="774" spans="3:8">
      <c r="C774" s="604"/>
      <c r="E774" s="604"/>
      <c r="G774" s="604"/>
      <c r="H774" s="604"/>
    </row>
    <row r="775" spans="3:8">
      <c r="C775" s="604"/>
      <c r="E775" s="604"/>
      <c r="G775" s="604"/>
      <c r="H775" s="604"/>
    </row>
    <row r="776" spans="3:8">
      <c r="C776" s="604"/>
      <c r="E776" s="604"/>
      <c r="G776" s="604"/>
      <c r="H776" s="604"/>
    </row>
    <row r="777" spans="3:8">
      <c r="C777" s="604"/>
      <c r="E777" s="604"/>
      <c r="G777" s="604"/>
      <c r="H777" s="604"/>
    </row>
    <row r="778" spans="3:8">
      <c r="C778" s="604"/>
      <c r="E778" s="604"/>
      <c r="G778" s="604"/>
      <c r="H778" s="604"/>
    </row>
    <row r="779" spans="3:8">
      <c r="C779" s="604"/>
      <c r="E779" s="604"/>
      <c r="G779" s="604"/>
      <c r="H779" s="604"/>
    </row>
    <row r="780" spans="3:8">
      <c r="C780" s="604"/>
      <c r="E780" s="604"/>
      <c r="G780" s="604"/>
      <c r="H780" s="604"/>
    </row>
    <row r="781" spans="3:8">
      <c r="C781" s="604"/>
      <c r="E781" s="604"/>
      <c r="G781" s="604"/>
      <c r="H781" s="604"/>
    </row>
    <row r="782" spans="3:8">
      <c r="C782" s="604"/>
      <c r="E782" s="604"/>
      <c r="G782" s="604"/>
      <c r="H782" s="604"/>
    </row>
    <row r="783" spans="3:8">
      <c r="C783" s="604"/>
      <c r="E783" s="604"/>
      <c r="G783" s="604"/>
      <c r="H783" s="604"/>
    </row>
    <row r="784" spans="3:8">
      <c r="C784" s="604"/>
      <c r="E784" s="604"/>
      <c r="G784" s="604"/>
      <c r="H784" s="604"/>
    </row>
    <row r="785" spans="3:8">
      <c r="C785" s="604"/>
      <c r="E785" s="604"/>
      <c r="G785" s="604"/>
      <c r="H785" s="604"/>
    </row>
    <row r="786" spans="3:8">
      <c r="C786" s="604"/>
      <c r="E786" s="604"/>
      <c r="G786" s="604"/>
      <c r="H786" s="604"/>
    </row>
    <row r="787" spans="3:8">
      <c r="C787" s="604"/>
      <c r="E787" s="604"/>
      <c r="G787" s="604"/>
      <c r="H787" s="604"/>
    </row>
    <row r="788" spans="3:8">
      <c r="C788" s="604"/>
      <c r="E788" s="604"/>
      <c r="G788" s="604"/>
      <c r="H788" s="604"/>
    </row>
    <row r="789" spans="3:8">
      <c r="C789" s="604"/>
      <c r="E789" s="604"/>
      <c r="G789" s="604"/>
      <c r="H789" s="604"/>
    </row>
    <row r="790" spans="3:8">
      <c r="C790" s="604"/>
      <c r="E790" s="604"/>
      <c r="G790" s="604"/>
      <c r="H790" s="604"/>
    </row>
    <row r="791" spans="3:8">
      <c r="C791" s="604"/>
      <c r="E791" s="604"/>
      <c r="G791" s="604"/>
      <c r="H791" s="604"/>
    </row>
    <row r="792" spans="3:8">
      <c r="C792" s="604"/>
      <c r="E792" s="604"/>
      <c r="G792" s="604"/>
      <c r="H792" s="604"/>
    </row>
    <row r="793" spans="3:8">
      <c r="C793" s="604"/>
      <c r="E793" s="604"/>
      <c r="G793" s="604"/>
      <c r="H793" s="604"/>
    </row>
    <row r="794" spans="3:8">
      <c r="C794" s="604"/>
      <c r="E794" s="604"/>
      <c r="G794" s="604"/>
      <c r="H794" s="604"/>
    </row>
    <row r="795" spans="3:8">
      <c r="C795" s="604"/>
      <c r="E795" s="604"/>
      <c r="G795" s="604"/>
      <c r="H795" s="604"/>
    </row>
    <row r="796" spans="3:8">
      <c r="C796" s="604"/>
      <c r="E796" s="604"/>
      <c r="G796" s="604"/>
      <c r="H796" s="604"/>
    </row>
    <row r="797" spans="3:8">
      <c r="C797" s="604"/>
      <c r="E797" s="604"/>
      <c r="G797" s="604"/>
      <c r="H797" s="604"/>
    </row>
    <row r="798" spans="3:8">
      <c r="C798" s="604"/>
      <c r="E798" s="604"/>
      <c r="G798" s="604"/>
      <c r="H798" s="604"/>
    </row>
    <row r="799" spans="3:8">
      <c r="C799" s="604"/>
      <c r="E799" s="604"/>
      <c r="G799" s="604"/>
      <c r="H799" s="604"/>
    </row>
    <row r="800" spans="3:8">
      <c r="C800" s="604"/>
      <c r="E800" s="604"/>
      <c r="G800" s="604"/>
      <c r="H800" s="604"/>
    </row>
    <row r="801" spans="3:8">
      <c r="C801" s="604"/>
      <c r="E801" s="604"/>
      <c r="G801" s="604"/>
      <c r="H801" s="604"/>
    </row>
    <row r="802" spans="3:8">
      <c r="C802" s="604"/>
      <c r="E802" s="604"/>
      <c r="G802" s="604"/>
      <c r="H802" s="604"/>
    </row>
    <row r="803" spans="3:8">
      <c r="C803" s="604"/>
      <c r="E803" s="604"/>
      <c r="G803" s="604"/>
      <c r="H803" s="604"/>
    </row>
    <row r="804" spans="3:8">
      <c r="C804" s="604"/>
      <c r="E804" s="604"/>
      <c r="G804" s="604"/>
      <c r="H804" s="604"/>
    </row>
    <row r="805" spans="3:8">
      <c r="C805" s="604"/>
      <c r="E805" s="604"/>
      <c r="G805" s="604"/>
      <c r="H805" s="604"/>
    </row>
    <row r="806" spans="3:8">
      <c r="C806" s="604"/>
      <c r="E806" s="604"/>
      <c r="G806" s="604"/>
      <c r="H806" s="604"/>
    </row>
    <row r="807" spans="3:8">
      <c r="C807" s="604"/>
      <c r="E807" s="604"/>
      <c r="G807" s="604"/>
      <c r="H807" s="604"/>
    </row>
    <row r="808" spans="3:8">
      <c r="C808" s="604"/>
      <c r="E808" s="604"/>
      <c r="G808" s="604"/>
      <c r="H808" s="604"/>
    </row>
    <row r="809" spans="3:8">
      <c r="C809" s="604"/>
      <c r="E809" s="604"/>
      <c r="G809" s="604"/>
      <c r="H809" s="604"/>
    </row>
    <row r="810" spans="3:8">
      <c r="C810" s="604"/>
      <c r="E810" s="604"/>
      <c r="G810" s="604"/>
      <c r="H810" s="604"/>
    </row>
    <row r="811" spans="3:8">
      <c r="C811" s="604"/>
      <c r="E811" s="604"/>
      <c r="G811" s="604"/>
      <c r="H811" s="604"/>
    </row>
    <row r="812" spans="3:8">
      <c r="C812" s="604"/>
      <c r="E812" s="604"/>
      <c r="G812" s="604"/>
      <c r="H812" s="604"/>
    </row>
    <row r="813" spans="3:8">
      <c r="C813" s="604"/>
      <c r="E813" s="604"/>
      <c r="G813" s="604"/>
      <c r="H813" s="604"/>
    </row>
    <row r="814" spans="3:8">
      <c r="C814" s="604"/>
      <c r="E814" s="604"/>
      <c r="G814" s="604"/>
      <c r="H814" s="604"/>
    </row>
    <row r="815" spans="3:8">
      <c r="C815" s="604"/>
      <c r="E815" s="604"/>
      <c r="G815" s="604"/>
      <c r="H815" s="604"/>
    </row>
    <row r="816" spans="3:8">
      <c r="C816" s="604"/>
      <c r="E816" s="604"/>
      <c r="G816" s="604"/>
      <c r="H816" s="604"/>
    </row>
    <row r="817" spans="3:8">
      <c r="C817" s="604"/>
      <c r="E817" s="604"/>
      <c r="G817" s="604"/>
      <c r="H817" s="604"/>
    </row>
    <row r="818" spans="3:8">
      <c r="C818" s="604"/>
      <c r="E818" s="604"/>
      <c r="G818" s="604"/>
      <c r="H818" s="604"/>
    </row>
    <row r="819" spans="3:8">
      <c r="C819" s="604"/>
      <c r="E819" s="604"/>
      <c r="G819" s="604"/>
      <c r="H819" s="604"/>
    </row>
    <row r="820" spans="3:8">
      <c r="C820" s="604"/>
      <c r="E820" s="604"/>
      <c r="G820" s="604"/>
      <c r="H820" s="604"/>
    </row>
    <row r="821" spans="3:8">
      <c r="C821" s="604"/>
      <c r="E821" s="604"/>
      <c r="G821" s="604"/>
      <c r="H821" s="604"/>
    </row>
    <row r="822" spans="3:8">
      <c r="C822" s="604"/>
      <c r="E822" s="604"/>
      <c r="G822" s="604"/>
      <c r="H822" s="604"/>
    </row>
    <row r="823" spans="3:8">
      <c r="C823" s="604"/>
      <c r="E823" s="604"/>
      <c r="G823" s="604"/>
      <c r="H823" s="604"/>
    </row>
    <row r="824" spans="3:8">
      <c r="C824" s="604"/>
      <c r="E824" s="604"/>
      <c r="G824" s="604"/>
      <c r="H824" s="604"/>
    </row>
    <row r="825" spans="3:8">
      <c r="C825" s="604"/>
      <c r="E825" s="604"/>
      <c r="G825" s="604"/>
      <c r="H825" s="604"/>
    </row>
    <row r="826" spans="3:8">
      <c r="C826" s="604"/>
      <c r="E826" s="604"/>
      <c r="G826" s="604"/>
      <c r="H826" s="604"/>
    </row>
    <row r="827" spans="3:8">
      <c r="C827" s="604"/>
      <c r="E827" s="604"/>
      <c r="G827" s="604"/>
      <c r="H827" s="604"/>
    </row>
    <row r="828" spans="3:8">
      <c r="C828" s="604"/>
      <c r="E828" s="604"/>
      <c r="G828" s="604"/>
      <c r="H828" s="604"/>
    </row>
    <row r="829" spans="3:8">
      <c r="C829" s="604"/>
      <c r="E829" s="604"/>
      <c r="G829" s="604"/>
      <c r="H829" s="604"/>
    </row>
    <row r="830" spans="3:8">
      <c r="C830" s="604"/>
      <c r="E830" s="604"/>
      <c r="G830" s="604"/>
      <c r="H830" s="604"/>
    </row>
    <row r="831" spans="3:8">
      <c r="C831" s="604"/>
      <c r="E831" s="604"/>
      <c r="G831" s="604"/>
      <c r="H831" s="604"/>
    </row>
    <row r="832" spans="3:8">
      <c r="C832" s="604"/>
      <c r="E832" s="604"/>
      <c r="G832" s="604"/>
      <c r="H832" s="604"/>
    </row>
    <row r="833" spans="3:8">
      <c r="C833" s="604"/>
      <c r="E833" s="604"/>
      <c r="G833" s="604"/>
      <c r="H833" s="604"/>
    </row>
    <row r="834" spans="3:8">
      <c r="C834" s="604"/>
      <c r="E834" s="604"/>
      <c r="G834" s="604"/>
      <c r="H834" s="604"/>
    </row>
    <row r="835" spans="3:8">
      <c r="C835" s="604"/>
      <c r="E835" s="604"/>
      <c r="G835" s="604"/>
      <c r="H835" s="604"/>
    </row>
    <row r="836" spans="3:8">
      <c r="C836" s="604"/>
      <c r="E836" s="604"/>
      <c r="G836" s="604"/>
      <c r="H836" s="604"/>
    </row>
    <row r="837" spans="3:8">
      <c r="C837" s="604"/>
      <c r="E837" s="604"/>
      <c r="G837" s="604"/>
      <c r="H837" s="604"/>
    </row>
    <row r="838" spans="3:8">
      <c r="C838" s="604"/>
      <c r="E838" s="604"/>
      <c r="G838" s="604"/>
      <c r="H838" s="604"/>
    </row>
    <row r="839" spans="3:8">
      <c r="C839" s="604"/>
      <c r="E839" s="604"/>
      <c r="G839" s="604"/>
      <c r="H839" s="604"/>
    </row>
    <row r="840" spans="3:8">
      <c r="C840" s="604"/>
      <c r="E840" s="604"/>
      <c r="G840" s="604"/>
      <c r="H840" s="604"/>
    </row>
    <row r="841" spans="3:8">
      <c r="C841" s="604"/>
      <c r="E841" s="604"/>
      <c r="G841" s="604"/>
      <c r="H841" s="604"/>
    </row>
    <row r="842" spans="3:8">
      <c r="C842" s="604"/>
      <c r="E842" s="604"/>
      <c r="G842" s="604"/>
      <c r="H842" s="604"/>
    </row>
    <row r="843" spans="3:8">
      <c r="C843" s="604"/>
      <c r="E843" s="604"/>
      <c r="G843" s="604"/>
      <c r="H843" s="604"/>
    </row>
    <row r="844" spans="3:8">
      <c r="C844" s="604"/>
      <c r="E844" s="604"/>
      <c r="G844" s="604"/>
      <c r="H844" s="604"/>
    </row>
    <row r="845" spans="3:8">
      <c r="C845" s="604"/>
      <c r="E845" s="604"/>
      <c r="G845" s="604"/>
      <c r="H845" s="604"/>
    </row>
    <row r="846" spans="3:8">
      <c r="C846" s="604"/>
      <c r="E846" s="604"/>
      <c r="G846" s="604"/>
      <c r="H846" s="604"/>
    </row>
    <row r="847" spans="3:8">
      <c r="C847" s="604"/>
      <c r="E847" s="604"/>
      <c r="G847" s="604"/>
      <c r="H847" s="604"/>
    </row>
    <row r="848" spans="3:8">
      <c r="C848" s="604"/>
      <c r="E848" s="604"/>
      <c r="G848" s="604"/>
      <c r="H848" s="604"/>
    </row>
    <row r="849" spans="3:8">
      <c r="C849" s="604"/>
      <c r="E849" s="604"/>
      <c r="G849" s="604"/>
      <c r="H849" s="604"/>
    </row>
    <row r="850" spans="3:8">
      <c r="C850" s="604"/>
      <c r="E850" s="604"/>
      <c r="G850" s="604"/>
      <c r="H850" s="604"/>
    </row>
    <row r="851" spans="3:8">
      <c r="C851" s="604"/>
      <c r="E851" s="604"/>
      <c r="G851" s="604"/>
      <c r="H851" s="604"/>
    </row>
    <row r="852" spans="3:8">
      <c r="C852" s="604"/>
      <c r="E852" s="604"/>
      <c r="G852" s="604"/>
      <c r="H852" s="604"/>
    </row>
    <row r="853" spans="3:8">
      <c r="C853" s="604"/>
      <c r="E853" s="604"/>
      <c r="G853" s="604"/>
      <c r="H853" s="604"/>
    </row>
    <row r="854" spans="3:8">
      <c r="C854" s="604"/>
      <c r="E854" s="604"/>
      <c r="G854" s="604"/>
      <c r="H854" s="604"/>
    </row>
    <row r="855" spans="3:8">
      <c r="C855" s="604"/>
      <c r="E855" s="604"/>
      <c r="G855" s="604"/>
      <c r="H855" s="604"/>
    </row>
    <row r="856" spans="3:8">
      <c r="C856" s="604"/>
      <c r="E856" s="604"/>
      <c r="G856" s="604"/>
      <c r="H856" s="604"/>
    </row>
    <row r="857" spans="3:8">
      <c r="C857" s="604"/>
      <c r="E857" s="604"/>
      <c r="G857" s="604"/>
      <c r="H857" s="604"/>
    </row>
    <row r="858" spans="3:8">
      <c r="C858" s="604"/>
      <c r="E858" s="604"/>
      <c r="G858" s="604"/>
      <c r="H858" s="604"/>
    </row>
    <row r="859" spans="3:8">
      <c r="C859" s="604"/>
      <c r="E859" s="604"/>
      <c r="G859" s="604"/>
      <c r="H859" s="604"/>
    </row>
    <row r="860" spans="3:8">
      <c r="C860" s="604"/>
      <c r="E860" s="604"/>
      <c r="G860" s="604"/>
      <c r="H860" s="604"/>
    </row>
    <row r="861" spans="3:8">
      <c r="C861" s="604"/>
      <c r="E861" s="604"/>
      <c r="G861" s="604"/>
      <c r="H861" s="604"/>
    </row>
    <row r="862" spans="3:8">
      <c r="C862" s="604"/>
      <c r="E862" s="604"/>
      <c r="G862" s="604"/>
      <c r="H862" s="604"/>
    </row>
    <row r="863" spans="3:8">
      <c r="C863" s="604"/>
      <c r="E863" s="604"/>
      <c r="G863" s="604"/>
      <c r="H863" s="604"/>
    </row>
    <row r="864" spans="3:8">
      <c r="C864" s="604"/>
      <c r="E864" s="604"/>
      <c r="G864" s="604"/>
      <c r="H864" s="604"/>
    </row>
    <row r="865" spans="3:8">
      <c r="C865" s="604"/>
      <c r="E865" s="604"/>
      <c r="G865" s="604"/>
      <c r="H865" s="604"/>
    </row>
    <row r="866" spans="3:8">
      <c r="C866" s="604"/>
      <c r="E866" s="604"/>
      <c r="G866" s="604"/>
      <c r="H866" s="604"/>
    </row>
    <row r="867" spans="3:8">
      <c r="C867" s="604"/>
      <c r="E867" s="604"/>
      <c r="G867" s="604"/>
      <c r="H867" s="604"/>
    </row>
    <row r="868" spans="3:8">
      <c r="C868" s="604"/>
      <c r="E868" s="604"/>
      <c r="G868" s="604"/>
      <c r="H868" s="604"/>
    </row>
    <row r="869" spans="3:8">
      <c r="C869" s="604"/>
      <c r="E869" s="604"/>
      <c r="G869" s="604"/>
      <c r="H869" s="604"/>
    </row>
    <row r="870" spans="3:8">
      <c r="C870" s="604"/>
      <c r="E870" s="604"/>
      <c r="G870" s="604"/>
      <c r="H870" s="604"/>
    </row>
    <row r="871" spans="3:8">
      <c r="C871" s="604"/>
      <c r="E871" s="604"/>
      <c r="G871" s="604"/>
      <c r="H871" s="604"/>
    </row>
    <row r="872" spans="3:8">
      <c r="C872" s="604"/>
      <c r="E872" s="604"/>
      <c r="G872" s="604"/>
      <c r="H872" s="604"/>
    </row>
    <row r="873" spans="3:8">
      <c r="C873" s="604"/>
      <c r="E873" s="604"/>
      <c r="G873" s="604"/>
      <c r="H873" s="604"/>
    </row>
    <row r="874" spans="3:8">
      <c r="C874" s="604"/>
      <c r="E874" s="604"/>
      <c r="G874" s="604"/>
      <c r="H874" s="604"/>
    </row>
    <row r="875" spans="3:8">
      <c r="C875" s="604"/>
      <c r="E875" s="604"/>
      <c r="G875" s="604"/>
      <c r="H875" s="604"/>
    </row>
    <row r="876" spans="3:8">
      <c r="C876" s="604"/>
      <c r="E876" s="604"/>
      <c r="G876" s="604"/>
      <c r="H876" s="604"/>
    </row>
    <row r="877" spans="3:8">
      <c r="C877" s="604"/>
      <c r="E877" s="604"/>
      <c r="G877" s="604"/>
      <c r="H877" s="604"/>
    </row>
    <row r="878" spans="3:8">
      <c r="C878" s="604"/>
      <c r="E878" s="604"/>
      <c r="G878" s="604"/>
      <c r="H878" s="604"/>
    </row>
    <row r="879" spans="3:8">
      <c r="C879" s="604"/>
      <c r="E879" s="604"/>
      <c r="G879" s="604"/>
      <c r="H879" s="604"/>
    </row>
    <row r="880" spans="3:8">
      <c r="C880" s="604"/>
      <c r="E880" s="604"/>
      <c r="G880" s="604"/>
      <c r="H880" s="604"/>
    </row>
    <row r="881" spans="3:8">
      <c r="C881" s="604"/>
      <c r="E881" s="604"/>
      <c r="G881" s="604"/>
      <c r="H881" s="604"/>
    </row>
    <row r="882" spans="3:8">
      <c r="C882" s="604"/>
      <c r="E882" s="604"/>
      <c r="G882" s="604"/>
      <c r="H882" s="604"/>
    </row>
    <row r="883" spans="3:8">
      <c r="C883" s="604"/>
      <c r="E883" s="604"/>
      <c r="G883" s="604"/>
      <c r="H883" s="604"/>
    </row>
    <row r="884" spans="3:8">
      <c r="C884" s="604"/>
      <c r="E884" s="604"/>
      <c r="G884" s="604"/>
      <c r="H884" s="604"/>
    </row>
    <row r="885" spans="3:8">
      <c r="C885" s="604"/>
      <c r="E885" s="604"/>
      <c r="G885" s="604"/>
      <c r="H885" s="604"/>
    </row>
    <row r="886" spans="3:8">
      <c r="C886" s="604"/>
      <c r="E886" s="604"/>
      <c r="G886" s="604"/>
      <c r="H886" s="604"/>
    </row>
    <row r="887" spans="3:8">
      <c r="C887" s="604"/>
      <c r="E887" s="604"/>
      <c r="G887" s="604"/>
      <c r="H887" s="604"/>
    </row>
    <row r="888" spans="3:8">
      <c r="C888" s="604"/>
      <c r="E888" s="604"/>
      <c r="G888" s="604"/>
      <c r="H888" s="604"/>
    </row>
    <row r="889" spans="3:8">
      <c r="C889" s="604"/>
      <c r="E889" s="604"/>
      <c r="G889" s="604"/>
      <c r="H889" s="604"/>
    </row>
    <row r="890" spans="3:8">
      <c r="C890" s="604"/>
      <c r="E890" s="604"/>
      <c r="G890" s="604"/>
      <c r="H890" s="604"/>
    </row>
    <row r="891" spans="3:8">
      <c r="C891" s="604"/>
      <c r="E891" s="604"/>
      <c r="G891" s="604"/>
      <c r="H891" s="604"/>
    </row>
    <row r="892" spans="3:8">
      <c r="C892" s="604"/>
      <c r="E892" s="604"/>
      <c r="G892" s="604"/>
      <c r="H892" s="604"/>
    </row>
    <row r="893" spans="3:8">
      <c r="C893" s="604"/>
      <c r="E893" s="604"/>
      <c r="G893" s="604"/>
      <c r="H893" s="604"/>
    </row>
    <row r="894" spans="3:8">
      <c r="C894" s="604"/>
      <c r="E894" s="604"/>
      <c r="G894" s="604"/>
      <c r="H894" s="604"/>
    </row>
    <row r="895" spans="3:8">
      <c r="C895" s="604"/>
      <c r="E895" s="604"/>
      <c r="G895" s="604"/>
      <c r="H895" s="604"/>
    </row>
    <row r="896" spans="3:8">
      <c r="C896" s="604"/>
      <c r="E896" s="604"/>
      <c r="G896" s="604"/>
      <c r="H896" s="604"/>
    </row>
    <row r="897" spans="3:8">
      <c r="C897" s="604"/>
      <c r="E897" s="604"/>
      <c r="G897" s="604"/>
      <c r="H897" s="604"/>
    </row>
    <row r="898" spans="3:8">
      <c r="C898" s="604"/>
      <c r="E898" s="604"/>
      <c r="G898" s="604"/>
      <c r="H898" s="604"/>
    </row>
    <row r="899" spans="3:8">
      <c r="C899" s="604"/>
      <c r="E899" s="604"/>
      <c r="G899" s="604"/>
      <c r="H899" s="604"/>
    </row>
    <row r="900" spans="3:8">
      <c r="C900" s="604"/>
      <c r="E900" s="604"/>
      <c r="G900" s="604"/>
      <c r="H900" s="604"/>
    </row>
    <row r="901" spans="3:8">
      <c r="C901" s="604"/>
      <c r="E901" s="604"/>
      <c r="G901" s="604"/>
      <c r="H901" s="604"/>
    </row>
    <row r="902" spans="3:8">
      <c r="C902" s="604"/>
      <c r="E902" s="604"/>
      <c r="G902" s="604"/>
      <c r="H902" s="604"/>
    </row>
    <row r="903" spans="3:8">
      <c r="C903" s="604"/>
      <c r="E903" s="604"/>
      <c r="G903" s="604"/>
      <c r="H903" s="604"/>
    </row>
    <row r="904" spans="3:8">
      <c r="C904" s="604"/>
      <c r="E904" s="604"/>
      <c r="G904" s="604"/>
      <c r="H904" s="604"/>
    </row>
    <row r="905" spans="3:8">
      <c r="C905" s="604"/>
      <c r="E905" s="604"/>
      <c r="G905" s="604"/>
      <c r="H905" s="604"/>
    </row>
    <row r="906" spans="3:8">
      <c r="C906" s="604"/>
      <c r="E906" s="604"/>
      <c r="G906" s="604"/>
      <c r="H906" s="604"/>
    </row>
    <row r="907" spans="3:8">
      <c r="C907" s="604"/>
      <c r="E907" s="604"/>
      <c r="G907" s="604"/>
      <c r="H907" s="604"/>
    </row>
    <row r="908" spans="3:8">
      <c r="C908" s="604"/>
      <c r="E908" s="604"/>
      <c r="G908" s="604"/>
      <c r="H908" s="604"/>
    </row>
    <row r="909" spans="3:8">
      <c r="C909" s="604"/>
      <c r="E909" s="604"/>
      <c r="G909" s="604"/>
      <c r="H909" s="604"/>
    </row>
    <row r="910" spans="3:8">
      <c r="C910" s="604"/>
      <c r="E910" s="604"/>
      <c r="G910" s="604"/>
      <c r="H910" s="604"/>
    </row>
    <row r="911" spans="3:8">
      <c r="C911" s="604"/>
      <c r="E911" s="604"/>
      <c r="G911" s="604"/>
      <c r="H911" s="604"/>
    </row>
    <row r="912" spans="3:8">
      <c r="C912" s="604"/>
      <c r="E912" s="604"/>
      <c r="G912" s="604"/>
      <c r="H912" s="604"/>
    </row>
    <row r="913" spans="3:8">
      <c r="C913" s="604"/>
      <c r="E913" s="604"/>
      <c r="G913" s="604"/>
      <c r="H913" s="604"/>
    </row>
    <row r="914" spans="3:8">
      <c r="C914" s="604"/>
      <c r="E914" s="604"/>
      <c r="G914" s="604"/>
      <c r="H914" s="604"/>
    </row>
    <row r="915" spans="3:8">
      <c r="C915" s="604"/>
      <c r="E915" s="604"/>
      <c r="G915" s="604"/>
      <c r="H915" s="604"/>
    </row>
    <row r="916" spans="3:8">
      <c r="C916" s="604"/>
      <c r="E916" s="604"/>
      <c r="G916" s="604"/>
      <c r="H916" s="604"/>
    </row>
    <row r="917" spans="3:8">
      <c r="C917" s="604"/>
      <c r="E917" s="604"/>
      <c r="G917" s="604"/>
      <c r="H917" s="604"/>
    </row>
    <row r="918" spans="3:8">
      <c r="C918" s="604"/>
      <c r="E918" s="604"/>
      <c r="G918" s="604"/>
      <c r="H918" s="604"/>
    </row>
    <row r="919" spans="3:8">
      <c r="C919" s="604"/>
      <c r="E919" s="604"/>
      <c r="G919" s="604"/>
      <c r="H919" s="604"/>
    </row>
    <row r="920" spans="3:8">
      <c r="C920" s="604"/>
      <c r="E920" s="604"/>
      <c r="G920" s="604"/>
      <c r="H920" s="604"/>
    </row>
    <row r="921" spans="3:8">
      <c r="C921" s="604"/>
      <c r="E921" s="604"/>
      <c r="G921" s="604"/>
      <c r="H921" s="604"/>
    </row>
    <row r="922" spans="3:8">
      <c r="C922" s="604"/>
      <c r="E922" s="604"/>
      <c r="G922" s="604"/>
      <c r="H922" s="604"/>
    </row>
    <row r="923" spans="3:8">
      <c r="C923" s="604"/>
      <c r="E923" s="604"/>
      <c r="G923" s="604"/>
      <c r="H923" s="604"/>
    </row>
    <row r="924" spans="3:8">
      <c r="C924" s="604"/>
      <c r="E924" s="604"/>
      <c r="G924" s="604"/>
      <c r="H924" s="604"/>
    </row>
    <row r="925" spans="3:8">
      <c r="C925" s="604"/>
      <c r="E925" s="604"/>
      <c r="G925" s="604"/>
      <c r="H925" s="604"/>
    </row>
    <row r="926" spans="3:8">
      <c r="C926" s="604"/>
      <c r="E926" s="604"/>
      <c r="G926" s="604"/>
      <c r="H926" s="604"/>
    </row>
    <row r="927" spans="3:8">
      <c r="C927" s="604"/>
      <c r="E927" s="604"/>
      <c r="G927" s="604"/>
      <c r="H927" s="604"/>
    </row>
    <row r="928" spans="3:8">
      <c r="C928" s="604"/>
      <c r="E928" s="604"/>
      <c r="G928" s="604"/>
      <c r="H928" s="604"/>
    </row>
    <row r="929" spans="3:8">
      <c r="C929" s="604"/>
      <c r="E929" s="604"/>
      <c r="G929" s="604"/>
      <c r="H929" s="604"/>
    </row>
    <row r="930" spans="3:8">
      <c r="C930" s="604"/>
      <c r="E930" s="604"/>
      <c r="G930" s="604"/>
      <c r="H930" s="604"/>
    </row>
    <row r="931" spans="3:8">
      <c r="C931" s="604"/>
      <c r="E931" s="604"/>
      <c r="G931" s="604"/>
      <c r="H931" s="604"/>
    </row>
    <row r="932" spans="3:8">
      <c r="C932" s="604"/>
      <c r="E932" s="604"/>
      <c r="G932" s="604"/>
      <c r="H932" s="604"/>
    </row>
    <row r="933" spans="3:8">
      <c r="C933" s="604"/>
      <c r="E933" s="604"/>
      <c r="G933" s="604"/>
      <c r="H933" s="604"/>
    </row>
    <row r="934" spans="3:8">
      <c r="C934" s="604"/>
      <c r="E934" s="604"/>
      <c r="G934" s="604"/>
      <c r="H934" s="604"/>
    </row>
    <row r="935" spans="3:8">
      <c r="C935" s="604"/>
      <c r="E935" s="604"/>
      <c r="G935" s="604"/>
      <c r="H935" s="604"/>
    </row>
    <row r="936" spans="3:8">
      <c r="C936" s="604"/>
      <c r="E936" s="604"/>
      <c r="G936" s="604"/>
      <c r="H936" s="604"/>
    </row>
    <row r="937" spans="3:8">
      <c r="C937" s="604"/>
      <c r="E937" s="604"/>
      <c r="G937" s="604"/>
      <c r="H937" s="604"/>
    </row>
    <row r="938" spans="3:8">
      <c r="C938" s="604"/>
      <c r="E938" s="604"/>
      <c r="G938" s="604"/>
      <c r="H938" s="604"/>
    </row>
    <row r="939" spans="3:8">
      <c r="C939" s="604"/>
      <c r="E939" s="604"/>
      <c r="G939" s="604"/>
      <c r="H939" s="604"/>
    </row>
    <row r="940" spans="3:8">
      <c r="C940" s="604"/>
      <c r="E940" s="604"/>
      <c r="G940" s="604"/>
      <c r="H940" s="604"/>
    </row>
    <row r="941" spans="3:8">
      <c r="C941" s="604"/>
      <c r="E941" s="604"/>
      <c r="G941" s="604"/>
      <c r="H941" s="604"/>
    </row>
    <row r="942" spans="3:8">
      <c r="C942" s="604"/>
      <c r="E942" s="604"/>
      <c r="G942" s="604"/>
      <c r="H942" s="604"/>
    </row>
    <row r="943" spans="3:8">
      <c r="C943" s="604"/>
      <c r="E943" s="604"/>
      <c r="G943" s="604"/>
      <c r="H943" s="604"/>
    </row>
    <row r="944" spans="3:8">
      <c r="C944" s="604"/>
      <c r="E944" s="604"/>
      <c r="G944" s="604"/>
      <c r="H944" s="604"/>
    </row>
    <row r="945" spans="3:8">
      <c r="C945" s="604"/>
      <c r="E945" s="604"/>
      <c r="G945" s="604"/>
      <c r="H945" s="604"/>
    </row>
    <row r="946" spans="3:8">
      <c r="C946" s="604"/>
      <c r="E946" s="604"/>
      <c r="G946" s="604"/>
      <c r="H946" s="604"/>
    </row>
    <row r="947" spans="3:8">
      <c r="C947" s="604"/>
      <c r="E947" s="604"/>
      <c r="G947" s="604"/>
      <c r="H947" s="604"/>
    </row>
    <row r="948" spans="3:8">
      <c r="C948" s="604"/>
      <c r="E948" s="604"/>
      <c r="G948" s="604"/>
      <c r="H948" s="604"/>
    </row>
    <row r="949" spans="3:8">
      <c r="C949" s="604"/>
      <c r="E949" s="604"/>
      <c r="G949" s="604"/>
      <c r="H949" s="604"/>
    </row>
    <row r="950" spans="3:8">
      <c r="C950" s="604"/>
      <c r="E950" s="604"/>
      <c r="G950" s="604"/>
      <c r="H950" s="604"/>
    </row>
    <row r="951" spans="3:8">
      <c r="C951" s="604"/>
      <c r="E951" s="604"/>
      <c r="G951" s="604"/>
      <c r="H951" s="604"/>
    </row>
    <row r="952" spans="3:8">
      <c r="C952" s="604"/>
      <c r="E952" s="604"/>
      <c r="G952" s="604"/>
      <c r="H952" s="604"/>
    </row>
    <row r="953" spans="3:8">
      <c r="C953" s="604"/>
      <c r="E953" s="604"/>
      <c r="G953" s="604"/>
      <c r="H953" s="604"/>
    </row>
    <row r="954" spans="3:8">
      <c r="C954" s="604"/>
      <c r="E954" s="604"/>
      <c r="G954" s="604"/>
      <c r="H954" s="604"/>
    </row>
    <row r="955" spans="3:8">
      <c r="C955" s="604"/>
      <c r="E955" s="604"/>
      <c r="G955" s="604"/>
      <c r="H955" s="604"/>
    </row>
    <row r="956" spans="3:8">
      <c r="C956" s="604"/>
      <c r="E956" s="604"/>
      <c r="G956" s="604"/>
      <c r="H956" s="604"/>
    </row>
    <row r="957" spans="3:8">
      <c r="C957" s="604"/>
      <c r="E957" s="604"/>
      <c r="G957" s="604"/>
      <c r="H957" s="604"/>
    </row>
    <row r="958" spans="3:8">
      <c r="C958" s="604"/>
      <c r="E958" s="604"/>
      <c r="G958" s="604"/>
      <c r="H958" s="604"/>
    </row>
    <row r="959" spans="3:8">
      <c r="C959" s="604"/>
      <c r="E959" s="604"/>
      <c r="G959" s="604"/>
      <c r="H959" s="604"/>
    </row>
    <row r="960" spans="3:8">
      <c r="C960" s="604"/>
      <c r="E960" s="604"/>
      <c r="G960" s="604"/>
      <c r="H960" s="604"/>
    </row>
    <row r="961" spans="3:8">
      <c r="C961" s="604"/>
      <c r="E961" s="604"/>
      <c r="G961" s="604"/>
      <c r="H961" s="604"/>
    </row>
    <row r="962" spans="3:8">
      <c r="C962" s="604"/>
      <c r="E962" s="604"/>
      <c r="G962" s="604"/>
      <c r="H962" s="604"/>
    </row>
    <row r="963" spans="3:8">
      <c r="C963" s="604"/>
      <c r="E963" s="604"/>
      <c r="G963" s="604"/>
      <c r="H963" s="604"/>
    </row>
    <row r="964" spans="3:8">
      <c r="C964" s="604"/>
      <c r="E964" s="604"/>
      <c r="G964" s="604"/>
      <c r="H964" s="604"/>
    </row>
    <row r="965" spans="3:8">
      <c r="C965" s="604"/>
      <c r="E965" s="604"/>
      <c r="G965" s="604"/>
      <c r="H965" s="604"/>
    </row>
    <row r="966" spans="3:8">
      <c r="C966" s="604"/>
      <c r="E966" s="604"/>
      <c r="G966" s="604"/>
      <c r="H966" s="604"/>
    </row>
    <row r="967" spans="3:8">
      <c r="C967" s="604"/>
      <c r="E967" s="604"/>
      <c r="G967" s="604"/>
      <c r="H967" s="604"/>
    </row>
    <row r="968" spans="3:8">
      <c r="C968" s="604"/>
      <c r="E968" s="604"/>
      <c r="G968" s="604"/>
      <c r="H968" s="604"/>
    </row>
    <row r="969" spans="3:8">
      <c r="C969" s="604"/>
      <c r="E969" s="604"/>
      <c r="G969" s="604"/>
      <c r="H969" s="604"/>
    </row>
    <row r="970" spans="3:8">
      <c r="C970" s="604"/>
      <c r="E970" s="604"/>
      <c r="G970" s="604"/>
      <c r="H970" s="604"/>
    </row>
    <row r="971" spans="3:8">
      <c r="C971" s="604"/>
      <c r="E971" s="604"/>
      <c r="G971" s="604"/>
      <c r="H971" s="604"/>
    </row>
    <row r="972" spans="3:8">
      <c r="C972" s="604"/>
      <c r="E972" s="604"/>
      <c r="G972" s="604"/>
      <c r="H972" s="604"/>
    </row>
    <row r="973" spans="3:8">
      <c r="C973" s="604"/>
      <c r="E973" s="604"/>
      <c r="G973" s="604"/>
      <c r="H973" s="604"/>
    </row>
    <row r="974" spans="3:8">
      <c r="C974" s="604"/>
      <c r="E974" s="604"/>
      <c r="G974" s="604"/>
      <c r="H974" s="604"/>
    </row>
    <row r="975" spans="3:8">
      <c r="C975" s="604"/>
      <c r="E975" s="604"/>
      <c r="G975" s="604"/>
      <c r="H975" s="604"/>
    </row>
    <row r="976" spans="3:8">
      <c r="C976" s="604"/>
      <c r="E976" s="604"/>
      <c r="G976" s="604"/>
      <c r="H976" s="604"/>
    </row>
    <row r="977" spans="3:8">
      <c r="C977" s="604"/>
      <c r="E977" s="604"/>
      <c r="G977" s="604"/>
      <c r="H977" s="604"/>
    </row>
    <row r="978" spans="3:8">
      <c r="C978" s="604"/>
      <c r="E978" s="604"/>
      <c r="G978" s="604"/>
      <c r="H978" s="604"/>
    </row>
    <row r="979" spans="3:8">
      <c r="C979" s="604"/>
      <c r="E979" s="604"/>
      <c r="G979" s="604"/>
      <c r="H979" s="604"/>
    </row>
    <row r="980" spans="3:8">
      <c r="C980" s="604"/>
      <c r="E980" s="604"/>
      <c r="G980" s="604"/>
      <c r="H980" s="604"/>
    </row>
    <row r="981" spans="3:8">
      <c r="C981" s="604"/>
      <c r="E981" s="604"/>
      <c r="G981" s="604"/>
      <c r="H981" s="604"/>
    </row>
    <row r="982" spans="3:8">
      <c r="C982" s="604"/>
      <c r="E982" s="604"/>
      <c r="G982" s="604"/>
      <c r="H982" s="604"/>
    </row>
    <row r="983" spans="3:8">
      <c r="C983" s="604"/>
      <c r="E983" s="604"/>
      <c r="G983" s="604"/>
      <c r="H983" s="604"/>
    </row>
    <row r="984" spans="3:8">
      <c r="C984" s="604"/>
      <c r="E984" s="604"/>
      <c r="G984" s="604"/>
      <c r="H984" s="604"/>
    </row>
    <row r="985" spans="3:8">
      <c r="C985" s="604"/>
      <c r="E985" s="604"/>
      <c r="G985" s="604"/>
      <c r="H985" s="604"/>
    </row>
    <row r="986" spans="3:8">
      <c r="C986" s="604"/>
      <c r="E986" s="604"/>
      <c r="G986" s="604"/>
      <c r="H986" s="604"/>
    </row>
    <row r="987" spans="3:8">
      <c r="C987" s="604"/>
      <c r="E987" s="604"/>
      <c r="G987" s="604"/>
      <c r="H987" s="604"/>
    </row>
    <row r="988" spans="3:8">
      <c r="C988" s="604"/>
      <c r="E988" s="604"/>
      <c r="G988" s="604"/>
      <c r="H988" s="604"/>
    </row>
    <row r="989" spans="3:8">
      <c r="C989" s="604"/>
      <c r="E989" s="604"/>
      <c r="G989" s="604"/>
      <c r="H989" s="604"/>
    </row>
    <row r="990" spans="3:8">
      <c r="C990" s="604"/>
      <c r="E990" s="604"/>
      <c r="G990" s="604"/>
      <c r="H990" s="604"/>
    </row>
    <row r="991" spans="3:8">
      <c r="C991" s="604"/>
      <c r="E991" s="604"/>
      <c r="G991" s="604"/>
      <c r="H991" s="604"/>
    </row>
    <row r="992" spans="3:8">
      <c r="C992" s="604"/>
      <c r="E992" s="604"/>
      <c r="G992" s="604"/>
      <c r="H992" s="604"/>
    </row>
    <row r="993" spans="3:8">
      <c r="C993" s="604"/>
      <c r="E993" s="604"/>
      <c r="G993" s="604"/>
      <c r="H993" s="604"/>
    </row>
    <row r="994" spans="3:8">
      <c r="C994" s="604"/>
      <c r="E994" s="604"/>
      <c r="G994" s="604"/>
      <c r="H994" s="604"/>
    </row>
    <row r="995" spans="3:8">
      <c r="C995" s="604"/>
      <c r="E995" s="604"/>
      <c r="G995" s="604"/>
      <c r="H995" s="604"/>
    </row>
    <row r="996" spans="3:8">
      <c r="C996" s="604"/>
      <c r="E996" s="604"/>
      <c r="G996" s="604"/>
      <c r="H996" s="604"/>
    </row>
    <row r="997" spans="3:8">
      <c r="C997" s="604"/>
      <c r="E997" s="604"/>
      <c r="G997" s="604"/>
      <c r="H997" s="604"/>
    </row>
    <row r="998" spans="3:8">
      <c r="C998" s="604"/>
      <c r="E998" s="604"/>
      <c r="G998" s="604"/>
      <c r="H998" s="604"/>
    </row>
    <row r="999" spans="3:8">
      <c r="C999" s="604"/>
      <c r="E999" s="604"/>
      <c r="G999" s="604"/>
      <c r="H999" s="604"/>
    </row>
    <row r="1000" spans="3:8">
      <c r="C1000" s="604"/>
      <c r="E1000" s="604"/>
      <c r="G1000" s="604"/>
      <c r="H1000" s="604"/>
    </row>
    <row r="1001" spans="3:8">
      <c r="C1001" s="604"/>
      <c r="E1001" s="604"/>
      <c r="G1001" s="604"/>
      <c r="H1001" s="604"/>
    </row>
    <row r="1002" spans="3:8">
      <c r="C1002" s="604"/>
      <c r="E1002" s="604"/>
      <c r="G1002" s="604"/>
      <c r="H1002" s="604"/>
    </row>
    <row r="1003" spans="3:8">
      <c r="C1003" s="604"/>
      <c r="E1003" s="604"/>
      <c r="G1003" s="604"/>
      <c r="H1003" s="604"/>
    </row>
    <row r="1004" spans="3:8">
      <c r="C1004" s="604"/>
      <c r="E1004" s="604"/>
      <c r="G1004" s="604"/>
      <c r="H1004" s="604"/>
    </row>
    <row r="1005" spans="3:8">
      <c r="C1005" s="604"/>
      <c r="E1005" s="604"/>
      <c r="G1005" s="604"/>
      <c r="H1005" s="604"/>
    </row>
    <row r="1006" spans="3:8">
      <c r="C1006" s="604"/>
      <c r="E1006" s="604"/>
      <c r="G1006" s="604"/>
      <c r="H1006" s="604"/>
    </row>
    <row r="1007" spans="3:8">
      <c r="C1007" s="604"/>
      <c r="E1007" s="604"/>
      <c r="G1007" s="604"/>
      <c r="H1007" s="604"/>
    </row>
    <row r="1008" spans="3:8">
      <c r="C1008" s="604"/>
      <c r="E1008" s="604"/>
      <c r="G1008" s="604"/>
      <c r="H1008" s="604"/>
    </row>
    <row r="1009" spans="3:8">
      <c r="C1009" s="604"/>
      <c r="E1009" s="604"/>
      <c r="G1009" s="604"/>
      <c r="H1009" s="604"/>
    </row>
    <row r="1010" spans="3:8">
      <c r="C1010" s="604"/>
      <c r="E1010" s="604"/>
      <c r="G1010" s="604"/>
      <c r="H1010" s="604"/>
    </row>
    <row r="1011" spans="3:8">
      <c r="C1011" s="604"/>
      <c r="E1011" s="604"/>
      <c r="G1011" s="604"/>
      <c r="H1011" s="604"/>
    </row>
    <row r="1012" spans="3:8">
      <c r="C1012" s="604"/>
      <c r="E1012" s="604"/>
      <c r="G1012" s="604"/>
      <c r="H1012" s="604"/>
    </row>
    <row r="1013" spans="3:8">
      <c r="C1013" s="604"/>
      <c r="E1013" s="604"/>
      <c r="G1013" s="604"/>
      <c r="H1013" s="604"/>
    </row>
    <row r="1014" spans="3:8">
      <c r="C1014" s="604"/>
      <c r="E1014" s="604"/>
      <c r="G1014" s="604"/>
      <c r="H1014" s="604"/>
    </row>
    <row r="1015" spans="3:8">
      <c r="C1015" s="604"/>
      <c r="E1015" s="604"/>
      <c r="G1015" s="604"/>
      <c r="H1015" s="604"/>
    </row>
    <row r="1016" spans="3:8">
      <c r="C1016" s="604"/>
      <c r="E1016" s="604"/>
      <c r="G1016" s="604"/>
      <c r="H1016" s="604"/>
    </row>
    <row r="1017" spans="3:8">
      <c r="C1017" s="604"/>
      <c r="E1017" s="604"/>
      <c r="G1017" s="604"/>
      <c r="H1017" s="604"/>
    </row>
    <row r="1018" spans="3:8">
      <c r="C1018" s="604"/>
      <c r="E1018" s="604"/>
      <c r="G1018" s="604"/>
      <c r="H1018" s="604"/>
    </row>
    <row r="1019" spans="3:8">
      <c r="C1019" s="604"/>
      <c r="E1019" s="604"/>
      <c r="G1019" s="604"/>
      <c r="H1019" s="604"/>
    </row>
    <row r="1020" spans="3:8">
      <c r="C1020" s="604"/>
      <c r="E1020" s="604"/>
      <c r="G1020" s="604"/>
      <c r="H1020" s="604"/>
    </row>
    <row r="1021" spans="3:8">
      <c r="C1021" s="604"/>
      <c r="E1021" s="604"/>
      <c r="G1021" s="604"/>
      <c r="H1021" s="604"/>
    </row>
    <row r="1022" spans="3:8">
      <c r="C1022" s="604"/>
      <c r="E1022" s="604"/>
      <c r="G1022" s="604"/>
      <c r="H1022" s="604"/>
    </row>
    <row r="1023" spans="3:8">
      <c r="C1023" s="604"/>
      <c r="E1023" s="604"/>
      <c r="G1023" s="604"/>
      <c r="H1023" s="604"/>
    </row>
    <row r="1024" spans="3:8">
      <c r="C1024" s="604"/>
      <c r="E1024" s="604"/>
      <c r="G1024" s="604"/>
      <c r="H1024" s="604"/>
    </row>
    <row r="1025" spans="3:8">
      <c r="C1025" s="604"/>
      <c r="E1025" s="604"/>
      <c r="G1025" s="604"/>
      <c r="H1025" s="604"/>
    </row>
    <row r="1026" spans="3:8">
      <c r="C1026" s="604"/>
      <c r="E1026" s="604"/>
      <c r="G1026" s="604"/>
      <c r="H1026" s="604"/>
    </row>
    <row r="1027" spans="3:8">
      <c r="C1027" s="604"/>
      <c r="E1027" s="604"/>
      <c r="G1027" s="604"/>
      <c r="H1027" s="604"/>
    </row>
    <row r="1028" spans="3:8">
      <c r="C1028" s="604"/>
      <c r="E1028" s="604"/>
      <c r="G1028" s="604"/>
      <c r="H1028" s="604"/>
    </row>
    <row r="1029" spans="3:8">
      <c r="C1029" s="604"/>
      <c r="E1029" s="604"/>
      <c r="G1029" s="604"/>
      <c r="H1029" s="604"/>
    </row>
    <row r="1030" spans="3:8">
      <c r="C1030" s="604"/>
      <c r="E1030" s="604"/>
      <c r="G1030" s="604"/>
      <c r="H1030" s="604"/>
    </row>
    <row r="1031" spans="3:8">
      <c r="C1031" s="604"/>
      <c r="E1031" s="604"/>
      <c r="G1031" s="604"/>
      <c r="H1031" s="604"/>
    </row>
    <row r="1032" spans="3:8">
      <c r="C1032" s="604"/>
      <c r="E1032" s="604"/>
      <c r="G1032" s="604"/>
      <c r="H1032" s="604"/>
    </row>
    <row r="1033" spans="3:8">
      <c r="C1033" s="604"/>
      <c r="E1033" s="604"/>
      <c r="G1033" s="604"/>
      <c r="H1033" s="604"/>
    </row>
    <row r="1034" spans="3:8">
      <c r="C1034" s="604"/>
      <c r="E1034" s="604"/>
      <c r="G1034" s="604"/>
      <c r="H1034" s="604"/>
    </row>
    <row r="1035" spans="3:8">
      <c r="C1035" s="604"/>
      <c r="E1035" s="604"/>
      <c r="G1035" s="604"/>
      <c r="H1035" s="604"/>
    </row>
    <row r="1036" spans="3:8">
      <c r="C1036" s="604"/>
      <c r="E1036" s="604"/>
      <c r="G1036" s="604"/>
      <c r="H1036" s="604"/>
    </row>
    <row r="1037" spans="3:8">
      <c r="C1037" s="604"/>
      <c r="E1037" s="604"/>
      <c r="G1037" s="604"/>
      <c r="H1037" s="604"/>
    </row>
    <row r="1038" spans="3:8">
      <c r="C1038" s="604"/>
      <c r="E1038" s="604"/>
      <c r="G1038" s="604"/>
      <c r="H1038" s="604"/>
    </row>
    <row r="1039" spans="3:8">
      <c r="C1039" s="604"/>
      <c r="E1039" s="604"/>
      <c r="G1039" s="604"/>
      <c r="H1039" s="604"/>
    </row>
    <row r="1040" spans="3:8">
      <c r="C1040" s="604"/>
      <c r="E1040" s="604"/>
      <c r="G1040" s="604"/>
      <c r="H1040" s="604"/>
    </row>
    <row r="1041" spans="3:8">
      <c r="C1041" s="604"/>
      <c r="E1041" s="604"/>
      <c r="G1041" s="604"/>
      <c r="H1041" s="604"/>
    </row>
    <row r="1042" spans="3:8">
      <c r="C1042" s="604"/>
      <c r="E1042" s="604"/>
      <c r="G1042" s="604"/>
      <c r="H1042" s="604"/>
    </row>
    <row r="1043" spans="3:8">
      <c r="C1043" s="604"/>
      <c r="E1043" s="604"/>
      <c r="G1043" s="604"/>
      <c r="H1043" s="604"/>
    </row>
    <row r="1044" spans="3:8">
      <c r="C1044" s="604"/>
      <c r="E1044" s="604"/>
      <c r="G1044" s="604"/>
      <c r="H1044" s="604"/>
    </row>
    <row r="1045" spans="3:8">
      <c r="C1045" s="604"/>
      <c r="E1045" s="604"/>
      <c r="G1045" s="604"/>
      <c r="H1045" s="604"/>
    </row>
    <row r="1046" spans="3:8">
      <c r="C1046" s="604"/>
      <c r="E1046" s="604"/>
      <c r="G1046" s="604"/>
      <c r="H1046" s="604"/>
    </row>
    <row r="1047" spans="3:8">
      <c r="C1047" s="604"/>
      <c r="E1047" s="604"/>
      <c r="G1047" s="604"/>
      <c r="H1047" s="604"/>
    </row>
    <row r="1048" spans="3:8">
      <c r="C1048" s="604"/>
      <c r="E1048" s="604"/>
      <c r="G1048" s="604"/>
      <c r="H1048" s="604"/>
    </row>
    <row r="1049" spans="3:8">
      <c r="C1049" s="604"/>
      <c r="E1049" s="604"/>
      <c r="G1049" s="604"/>
      <c r="H1049" s="604"/>
    </row>
    <row r="1050" spans="3:8">
      <c r="C1050" s="604"/>
      <c r="E1050" s="604"/>
      <c r="G1050" s="604"/>
      <c r="H1050" s="604"/>
    </row>
    <row r="1051" spans="3:8">
      <c r="C1051" s="604"/>
      <c r="E1051" s="604"/>
      <c r="G1051" s="604"/>
      <c r="H1051" s="604"/>
    </row>
    <row r="1052" spans="3:8">
      <c r="C1052" s="604"/>
      <c r="E1052" s="604"/>
      <c r="G1052" s="604"/>
      <c r="H1052" s="604"/>
    </row>
    <row r="1053" spans="3:8">
      <c r="C1053" s="604"/>
      <c r="E1053" s="604"/>
      <c r="G1053" s="604"/>
      <c r="H1053" s="604"/>
    </row>
    <row r="1054" spans="3:8">
      <c r="C1054" s="604"/>
      <c r="E1054" s="604"/>
      <c r="G1054" s="604"/>
      <c r="H1054" s="604"/>
    </row>
    <row r="1055" spans="3:8">
      <c r="C1055" s="604"/>
      <c r="E1055" s="604"/>
      <c r="G1055" s="604"/>
      <c r="H1055" s="604"/>
    </row>
    <row r="1056" spans="3:8">
      <c r="C1056" s="604"/>
      <c r="E1056" s="604"/>
      <c r="G1056" s="604"/>
      <c r="H1056" s="604"/>
    </row>
    <row r="1057" spans="3:8">
      <c r="C1057" s="604"/>
      <c r="E1057" s="604"/>
      <c r="G1057" s="604"/>
      <c r="H1057" s="604"/>
    </row>
    <row r="1058" spans="3:8">
      <c r="C1058" s="604"/>
      <c r="E1058" s="604"/>
      <c r="G1058" s="604"/>
      <c r="H1058" s="604"/>
    </row>
    <row r="1059" spans="3:8">
      <c r="C1059" s="604"/>
      <c r="E1059" s="604"/>
      <c r="G1059" s="604"/>
      <c r="H1059" s="604"/>
    </row>
    <row r="1060" spans="3:8">
      <c r="C1060" s="604"/>
      <c r="E1060" s="604"/>
      <c r="G1060" s="604"/>
      <c r="H1060" s="604"/>
    </row>
    <row r="1061" spans="3:8">
      <c r="C1061" s="604"/>
      <c r="E1061" s="604"/>
      <c r="G1061" s="604"/>
      <c r="H1061" s="604"/>
    </row>
    <row r="1062" spans="3:8">
      <c r="C1062" s="604"/>
      <c r="E1062" s="604"/>
      <c r="G1062" s="604"/>
      <c r="H1062" s="604"/>
    </row>
    <row r="1063" spans="3:8">
      <c r="C1063" s="604"/>
      <c r="E1063" s="604"/>
      <c r="G1063" s="604"/>
      <c r="H1063" s="604"/>
    </row>
    <row r="1064" spans="3:8">
      <c r="C1064" s="604"/>
      <c r="E1064" s="604"/>
      <c r="G1064" s="604"/>
      <c r="H1064" s="604"/>
    </row>
    <row r="1065" spans="3:8">
      <c r="C1065" s="604"/>
      <c r="E1065" s="604"/>
      <c r="G1065" s="604"/>
      <c r="H1065" s="604"/>
    </row>
    <row r="1066" spans="3:8">
      <c r="C1066" s="604"/>
      <c r="E1066" s="604"/>
      <c r="G1066" s="604"/>
      <c r="H1066" s="604"/>
    </row>
    <row r="1067" spans="3:8">
      <c r="C1067" s="604"/>
      <c r="E1067" s="604"/>
      <c r="G1067" s="604"/>
      <c r="H1067" s="604"/>
    </row>
    <row r="1068" spans="3:8">
      <c r="C1068" s="604"/>
      <c r="E1068" s="604"/>
      <c r="G1068" s="604"/>
      <c r="H1068" s="604"/>
    </row>
    <row r="1069" spans="3:8">
      <c r="C1069" s="604"/>
      <c r="E1069" s="604"/>
      <c r="G1069" s="604"/>
      <c r="H1069" s="604"/>
    </row>
    <row r="1070" spans="3:8">
      <c r="C1070" s="604"/>
      <c r="E1070" s="604"/>
      <c r="G1070" s="604"/>
      <c r="H1070" s="604"/>
    </row>
    <row r="1071" spans="3:8">
      <c r="C1071" s="604"/>
      <c r="E1071" s="604"/>
      <c r="G1071" s="604"/>
      <c r="H1071" s="604"/>
    </row>
    <row r="1072" spans="3:8">
      <c r="C1072" s="604"/>
      <c r="E1072" s="604"/>
      <c r="G1072" s="604"/>
      <c r="H1072" s="604"/>
    </row>
    <row r="1073" spans="3:8">
      <c r="C1073" s="604"/>
      <c r="E1073" s="604"/>
      <c r="G1073" s="604"/>
      <c r="H1073" s="604"/>
    </row>
    <row r="1074" spans="3:8">
      <c r="C1074" s="604"/>
      <c r="E1074" s="604"/>
      <c r="G1074" s="604"/>
      <c r="H1074" s="604"/>
    </row>
    <row r="1075" spans="3:8">
      <c r="C1075" s="604"/>
      <c r="E1075" s="604"/>
      <c r="G1075" s="604"/>
      <c r="H1075" s="604"/>
    </row>
    <row r="1076" spans="3:8">
      <c r="C1076" s="604"/>
      <c r="E1076" s="604"/>
      <c r="G1076" s="604"/>
      <c r="H1076" s="604"/>
    </row>
    <row r="1077" spans="3:8">
      <c r="C1077" s="604"/>
      <c r="E1077" s="604"/>
      <c r="G1077" s="604"/>
      <c r="H1077" s="604"/>
    </row>
    <row r="1078" spans="3:8">
      <c r="C1078" s="604"/>
      <c r="E1078" s="604"/>
      <c r="G1078" s="604"/>
      <c r="H1078" s="604"/>
    </row>
    <row r="1079" spans="3:8">
      <c r="C1079" s="604"/>
      <c r="E1079" s="604"/>
      <c r="G1079" s="604"/>
      <c r="H1079" s="604"/>
    </row>
    <row r="1080" spans="3:8">
      <c r="C1080" s="604"/>
      <c r="E1080" s="604"/>
      <c r="G1080" s="604"/>
      <c r="H1080" s="604"/>
    </row>
    <row r="1081" spans="3:8">
      <c r="C1081" s="604"/>
      <c r="E1081" s="604"/>
      <c r="G1081" s="604"/>
      <c r="H1081" s="604"/>
    </row>
    <row r="1082" spans="3:8">
      <c r="C1082" s="604"/>
      <c r="E1082" s="604"/>
      <c r="G1082" s="604"/>
      <c r="H1082" s="604"/>
    </row>
    <row r="1083" spans="3:8">
      <c r="C1083" s="604"/>
      <c r="E1083" s="604"/>
      <c r="G1083" s="604"/>
      <c r="H1083" s="604"/>
    </row>
    <row r="1084" spans="3:8">
      <c r="C1084" s="604"/>
      <c r="E1084" s="604"/>
      <c r="G1084" s="604"/>
      <c r="H1084" s="604"/>
    </row>
    <row r="1085" spans="3:8">
      <c r="C1085" s="604"/>
      <c r="E1085" s="604"/>
      <c r="G1085" s="604"/>
      <c r="H1085" s="604"/>
    </row>
    <row r="1086" spans="3:8">
      <c r="C1086" s="604"/>
      <c r="E1086" s="604"/>
      <c r="G1086" s="604"/>
      <c r="H1086" s="604"/>
    </row>
    <row r="1087" spans="3:8">
      <c r="C1087" s="604"/>
      <c r="E1087" s="604"/>
      <c r="G1087" s="604"/>
      <c r="H1087" s="604"/>
    </row>
    <row r="1088" spans="3:8">
      <c r="C1088" s="604"/>
      <c r="E1088" s="604"/>
      <c r="G1088" s="604"/>
      <c r="H1088" s="604"/>
    </row>
    <row r="1089" spans="3:8">
      <c r="C1089" s="604"/>
      <c r="E1089" s="604"/>
      <c r="G1089" s="604"/>
      <c r="H1089" s="604"/>
    </row>
    <row r="1090" spans="3:8">
      <c r="C1090" s="604"/>
      <c r="E1090" s="604"/>
      <c r="G1090" s="604"/>
      <c r="H1090" s="604"/>
    </row>
    <row r="1091" spans="3:8">
      <c r="C1091" s="604"/>
      <c r="E1091" s="604"/>
      <c r="G1091" s="604"/>
      <c r="H1091" s="604"/>
    </row>
    <row r="1092" spans="3:8">
      <c r="C1092" s="604"/>
      <c r="E1092" s="604"/>
      <c r="G1092" s="604"/>
      <c r="H1092" s="604"/>
    </row>
    <row r="1093" spans="3:8">
      <c r="C1093" s="604"/>
      <c r="E1093" s="604"/>
      <c r="G1093" s="604"/>
      <c r="H1093" s="604"/>
    </row>
    <row r="1094" spans="3:8">
      <c r="C1094" s="604"/>
      <c r="E1094" s="604"/>
      <c r="G1094" s="604"/>
      <c r="H1094" s="604"/>
    </row>
    <row r="1095" spans="3:8">
      <c r="C1095" s="604"/>
      <c r="E1095" s="604"/>
      <c r="G1095" s="604"/>
      <c r="H1095" s="604"/>
    </row>
    <row r="1096" spans="3:8">
      <c r="C1096" s="604"/>
      <c r="E1096" s="604"/>
      <c r="G1096" s="604"/>
      <c r="H1096" s="604"/>
    </row>
    <row r="1097" spans="3:8">
      <c r="C1097" s="604"/>
      <c r="E1097" s="604"/>
      <c r="G1097" s="604"/>
      <c r="H1097" s="604"/>
    </row>
    <row r="1098" spans="3:8">
      <c r="C1098" s="604"/>
      <c r="E1098" s="604"/>
      <c r="G1098" s="604"/>
      <c r="H1098" s="604"/>
    </row>
    <row r="1099" spans="3:8">
      <c r="C1099" s="604"/>
      <c r="E1099" s="604"/>
      <c r="G1099" s="604"/>
      <c r="H1099" s="604"/>
    </row>
    <row r="1100" spans="3:8">
      <c r="C1100" s="604"/>
      <c r="E1100" s="604"/>
      <c r="G1100" s="604"/>
      <c r="H1100" s="604"/>
    </row>
    <row r="1101" spans="3:8">
      <c r="C1101" s="604"/>
      <c r="E1101" s="604"/>
      <c r="G1101" s="604"/>
      <c r="H1101" s="604"/>
    </row>
    <row r="1102" spans="3:8">
      <c r="C1102" s="604"/>
      <c r="E1102" s="604"/>
      <c r="G1102" s="604"/>
      <c r="H1102" s="604"/>
    </row>
    <row r="1103" spans="3:8">
      <c r="C1103" s="604"/>
      <c r="E1103" s="604"/>
      <c r="G1103" s="604"/>
      <c r="H1103" s="604"/>
    </row>
    <row r="1104" spans="3:8">
      <c r="C1104" s="604"/>
      <c r="E1104" s="604"/>
      <c r="G1104" s="604"/>
      <c r="H1104" s="604"/>
    </row>
    <row r="1105" spans="3:8">
      <c r="C1105" s="604"/>
      <c r="E1105" s="604"/>
      <c r="G1105" s="604"/>
      <c r="H1105" s="604"/>
    </row>
    <row r="1106" spans="3:8">
      <c r="C1106" s="604"/>
      <c r="E1106" s="604"/>
      <c r="G1106" s="604"/>
      <c r="H1106" s="604"/>
    </row>
    <row r="1107" spans="3:8">
      <c r="C1107" s="604"/>
      <c r="E1107" s="604"/>
      <c r="G1107" s="604"/>
      <c r="H1107" s="604"/>
    </row>
    <row r="1108" spans="3:8">
      <c r="C1108" s="604"/>
      <c r="E1108" s="604"/>
      <c r="G1108" s="604"/>
      <c r="H1108" s="604"/>
    </row>
    <row r="1109" spans="3:8">
      <c r="C1109" s="604"/>
      <c r="E1109" s="604"/>
      <c r="G1109" s="604"/>
      <c r="H1109" s="604"/>
    </row>
    <row r="1110" spans="3:8">
      <c r="C1110" s="604"/>
      <c r="E1110" s="604"/>
      <c r="G1110" s="604"/>
      <c r="H1110" s="604"/>
    </row>
    <row r="1111" spans="3:8">
      <c r="C1111" s="604"/>
      <c r="E1111" s="604"/>
      <c r="G1111" s="604"/>
      <c r="H1111" s="604"/>
    </row>
    <row r="1112" spans="3:8">
      <c r="C1112" s="604"/>
      <c r="E1112" s="604"/>
      <c r="G1112" s="604"/>
      <c r="H1112" s="604"/>
    </row>
    <row r="1113" spans="3:8">
      <c r="C1113" s="604"/>
      <c r="E1113" s="604"/>
      <c r="G1113" s="604"/>
      <c r="H1113" s="604"/>
    </row>
    <row r="1114" spans="3:8">
      <c r="C1114" s="604"/>
      <c r="E1114" s="604"/>
      <c r="G1114" s="604"/>
      <c r="H1114" s="604"/>
    </row>
    <row r="1115" spans="3:8">
      <c r="C1115" s="604"/>
      <c r="E1115" s="604"/>
      <c r="G1115" s="604"/>
      <c r="H1115" s="604"/>
    </row>
    <row r="1116" spans="3:8">
      <c r="C1116" s="604"/>
      <c r="E1116" s="604"/>
      <c r="G1116" s="604"/>
      <c r="H1116" s="604"/>
    </row>
    <row r="1117" spans="3:8">
      <c r="C1117" s="604"/>
      <c r="E1117" s="604"/>
      <c r="G1117" s="604"/>
      <c r="H1117" s="604"/>
    </row>
    <row r="1118" spans="3:8">
      <c r="C1118" s="604"/>
      <c r="E1118" s="604"/>
      <c r="G1118" s="604"/>
      <c r="H1118" s="604"/>
    </row>
    <row r="1119" spans="3:8">
      <c r="C1119" s="604"/>
      <c r="E1119" s="604"/>
      <c r="G1119" s="604"/>
      <c r="H1119" s="604"/>
    </row>
    <row r="1120" spans="3:8">
      <c r="C1120" s="604"/>
      <c r="E1120" s="604"/>
      <c r="G1120" s="604"/>
      <c r="H1120" s="604"/>
    </row>
    <row r="1121" spans="3:8">
      <c r="C1121" s="604"/>
      <c r="E1121" s="604"/>
      <c r="G1121" s="604"/>
      <c r="H1121" s="604"/>
    </row>
    <row r="1122" spans="3:8">
      <c r="C1122" s="604"/>
      <c r="E1122" s="604"/>
      <c r="G1122" s="604"/>
      <c r="H1122" s="604"/>
    </row>
    <row r="1123" spans="3:8">
      <c r="C1123" s="604"/>
      <c r="E1123" s="604"/>
      <c r="G1123" s="604"/>
      <c r="H1123" s="604"/>
    </row>
    <row r="1124" spans="3:8">
      <c r="C1124" s="604"/>
      <c r="E1124" s="604"/>
      <c r="G1124" s="604"/>
      <c r="H1124" s="604"/>
    </row>
    <row r="1125" spans="3:8">
      <c r="C1125" s="604"/>
      <c r="E1125" s="604"/>
      <c r="G1125" s="604"/>
      <c r="H1125" s="604"/>
    </row>
    <row r="1126" spans="3:8">
      <c r="C1126" s="604"/>
      <c r="E1126" s="604"/>
      <c r="G1126" s="604"/>
      <c r="H1126" s="604"/>
    </row>
    <row r="1127" spans="3:8">
      <c r="C1127" s="604"/>
      <c r="E1127" s="604"/>
      <c r="G1127" s="604"/>
      <c r="H1127" s="604"/>
    </row>
    <row r="1128" spans="3:8">
      <c r="C1128" s="604"/>
      <c r="E1128" s="604"/>
      <c r="G1128" s="604"/>
      <c r="H1128" s="604"/>
    </row>
    <row r="1129" spans="3:8">
      <c r="C1129" s="604"/>
      <c r="E1129" s="604"/>
      <c r="G1129" s="604"/>
      <c r="H1129" s="604"/>
    </row>
    <row r="1130" spans="3:8">
      <c r="C1130" s="604"/>
      <c r="E1130" s="604"/>
      <c r="G1130" s="604"/>
      <c r="H1130" s="604"/>
    </row>
    <row r="1131" spans="3:8">
      <c r="C1131" s="604"/>
      <c r="E1131" s="604"/>
      <c r="G1131" s="604"/>
      <c r="H1131" s="604"/>
    </row>
    <row r="1132" spans="3:8">
      <c r="C1132" s="604"/>
      <c r="E1132" s="604"/>
      <c r="G1132" s="604"/>
      <c r="H1132" s="604"/>
    </row>
    <row r="1133" spans="3:8">
      <c r="C1133" s="604"/>
      <c r="E1133" s="604"/>
      <c r="G1133" s="604"/>
      <c r="H1133" s="604"/>
    </row>
    <row r="1134" spans="3:8">
      <c r="C1134" s="604"/>
      <c r="E1134" s="604"/>
      <c r="G1134" s="604"/>
      <c r="H1134" s="604"/>
    </row>
    <row r="1135" spans="3:8">
      <c r="C1135" s="604"/>
      <c r="E1135" s="604"/>
      <c r="G1135" s="604"/>
      <c r="H1135" s="604"/>
    </row>
    <row r="1136" spans="3:8">
      <c r="C1136" s="604"/>
      <c r="E1136" s="604"/>
      <c r="G1136" s="604"/>
      <c r="H1136" s="604"/>
    </row>
    <row r="1137" spans="3:8">
      <c r="C1137" s="604"/>
      <c r="E1137" s="604"/>
      <c r="G1137" s="604"/>
      <c r="H1137" s="604"/>
    </row>
    <row r="1138" spans="3:8">
      <c r="C1138" s="604"/>
      <c r="E1138" s="604"/>
      <c r="G1138" s="604"/>
      <c r="H1138" s="604"/>
    </row>
    <row r="1139" spans="3:8">
      <c r="C1139" s="604"/>
      <c r="E1139" s="604"/>
      <c r="G1139" s="604"/>
      <c r="H1139" s="604"/>
    </row>
    <row r="1140" spans="3:8">
      <c r="C1140" s="604"/>
      <c r="E1140" s="604"/>
      <c r="G1140" s="604"/>
      <c r="H1140" s="604"/>
    </row>
    <row r="1141" spans="3:8">
      <c r="C1141" s="604"/>
      <c r="E1141" s="604"/>
      <c r="G1141" s="604"/>
      <c r="H1141" s="604"/>
    </row>
    <row r="1142" spans="3:8">
      <c r="C1142" s="604"/>
      <c r="E1142" s="604"/>
      <c r="G1142" s="604"/>
      <c r="H1142" s="604"/>
    </row>
    <row r="1143" spans="3:8">
      <c r="C1143" s="604"/>
      <c r="E1143" s="604"/>
      <c r="G1143" s="604"/>
      <c r="H1143" s="604"/>
    </row>
    <row r="1144" spans="3:8">
      <c r="C1144" s="604"/>
      <c r="E1144" s="604"/>
      <c r="G1144" s="604"/>
      <c r="H1144" s="604"/>
    </row>
    <row r="1145" spans="3:8">
      <c r="C1145" s="604"/>
      <c r="E1145" s="604"/>
      <c r="G1145" s="604"/>
      <c r="H1145" s="604"/>
    </row>
    <row r="1146" spans="3:8">
      <c r="C1146" s="604"/>
      <c r="E1146" s="604"/>
      <c r="G1146" s="604"/>
      <c r="H1146" s="604"/>
    </row>
    <row r="1147" spans="3:8">
      <c r="C1147" s="604"/>
      <c r="E1147" s="604"/>
      <c r="G1147" s="604"/>
      <c r="H1147" s="604"/>
    </row>
    <row r="1148" spans="3:8">
      <c r="C1148" s="604"/>
      <c r="E1148" s="604"/>
      <c r="G1148" s="604"/>
      <c r="H1148" s="604"/>
    </row>
    <row r="1149" spans="3:8">
      <c r="C1149" s="604"/>
      <c r="E1149" s="604"/>
      <c r="G1149" s="604"/>
      <c r="H1149" s="604"/>
    </row>
    <row r="1150" spans="3:8">
      <c r="C1150" s="604"/>
      <c r="E1150" s="604"/>
      <c r="G1150" s="604"/>
      <c r="H1150" s="604"/>
    </row>
    <row r="1151" spans="3:8">
      <c r="C1151" s="604"/>
      <c r="E1151" s="604"/>
      <c r="G1151" s="604"/>
      <c r="H1151" s="604"/>
    </row>
    <row r="1152" spans="3:8">
      <c r="C1152" s="604"/>
      <c r="E1152" s="604"/>
      <c r="G1152" s="604"/>
      <c r="H1152" s="604"/>
    </row>
    <row r="1153" spans="3:8">
      <c r="C1153" s="604"/>
      <c r="E1153" s="604"/>
      <c r="G1153" s="604"/>
      <c r="H1153" s="604"/>
    </row>
    <row r="1154" spans="3:8">
      <c r="C1154" s="604"/>
      <c r="E1154" s="604"/>
      <c r="G1154" s="604"/>
      <c r="H1154" s="604"/>
    </row>
    <row r="1155" spans="3:8">
      <c r="C1155" s="604"/>
      <c r="E1155" s="604"/>
      <c r="G1155" s="604"/>
      <c r="H1155" s="604"/>
    </row>
    <row r="1156" spans="3:8">
      <c r="C1156" s="604"/>
      <c r="E1156" s="604"/>
      <c r="G1156" s="604"/>
      <c r="H1156" s="604"/>
    </row>
    <row r="1157" spans="3:8">
      <c r="C1157" s="604"/>
      <c r="E1157" s="604"/>
      <c r="G1157" s="604"/>
      <c r="H1157" s="604"/>
    </row>
    <row r="1158" spans="3:8">
      <c r="C1158" s="604"/>
      <c r="E1158" s="604"/>
      <c r="G1158" s="604"/>
      <c r="H1158" s="604"/>
    </row>
    <row r="1159" spans="3:8">
      <c r="C1159" s="604"/>
      <c r="E1159" s="604"/>
      <c r="G1159" s="604"/>
      <c r="H1159" s="604"/>
    </row>
    <row r="1160" spans="3:8">
      <c r="C1160" s="604"/>
      <c r="E1160" s="604"/>
      <c r="G1160" s="604"/>
      <c r="H1160" s="604"/>
    </row>
    <row r="1161" spans="3:8">
      <c r="C1161" s="604"/>
      <c r="E1161" s="604"/>
      <c r="G1161" s="604"/>
      <c r="H1161" s="604"/>
    </row>
    <row r="1162" spans="3:8">
      <c r="C1162" s="604"/>
      <c r="E1162" s="604"/>
      <c r="G1162" s="604"/>
      <c r="H1162" s="604"/>
    </row>
    <row r="1163" spans="3:8">
      <c r="C1163" s="604"/>
      <c r="E1163" s="604"/>
      <c r="G1163" s="604"/>
      <c r="H1163" s="604"/>
    </row>
    <row r="1164" spans="3:8">
      <c r="C1164" s="604"/>
      <c r="E1164" s="604"/>
      <c r="G1164" s="604"/>
      <c r="H1164" s="604"/>
    </row>
    <row r="1165" spans="3:8">
      <c r="C1165" s="604"/>
      <c r="E1165" s="604"/>
      <c r="G1165" s="604"/>
      <c r="H1165" s="604"/>
    </row>
    <row r="1166" spans="3:8">
      <c r="C1166" s="604"/>
      <c r="E1166" s="604"/>
      <c r="G1166" s="604"/>
      <c r="H1166" s="604"/>
    </row>
    <row r="1167" spans="3:8">
      <c r="C1167" s="604"/>
      <c r="E1167" s="604"/>
      <c r="G1167" s="604"/>
      <c r="H1167" s="604"/>
    </row>
    <row r="1168" spans="3:8">
      <c r="C1168" s="604"/>
      <c r="E1168" s="604"/>
      <c r="G1168" s="604"/>
      <c r="H1168" s="604"/>
    </row>
    <row r="1169" spans="3:8">
      <c r="C1169" s="604"/>
      <c r="E1169" s="604"/>
      <c r="G1169" s="604"/>
      <c r="H1169" s="604"/>
    </row>
    <row r="1170" spans="3:8">
      <c r="C1170" s="604"/>
      <c r="E1170" s="604"/>
      <c r="G1170" s="604"/>
      <c r="H1170" s="604"/>
    </row>
    <row r="1171" spans="3:8">
      <c r="C1171" s="604"/>
      <c r="E1171" s="604"/>
      <c r="G1171" s="604"/>
      <c r="H1171" s="604"/>
    </row>
    <row r="1172" spans="3:8">
      <c r="C1172" s="604"/>
      <c r="E1172" s="604"/>
      <c r="G1172" s="604"/>
      <c r="H1172" s="604"/>
    </row>
    <row r="1173" spans="3:8">
      <c r="C1173" s="604"/>
      <c r="E1173" s="604"/>
      <c r="G1173" s="604"/>
      <c r="H1173" s="604"/>
    </row>
    <row r="1174" spans="3:8">
      <c r="C1174" s="604"/>
      <c r="E1174" s="604"/>
      <c r="G1174" s="604"/>
      <c r="H1174" s="604"/>
    </row>
    <row r="1175" spans="3:8">
      <c r="C1175" s="604"/>
      <c r="E1175" s="604"/>
      <c r="G1175" s="604"/>
      <c r="H1175" s="604"/>
    </row>
    <row r="1176" spans="3:8">
      <c r="C1176" s="604"/>
      <c r="E1176" s="604"/>
      <c r="G1176" s="604"/>
      <c r="H1176" s="604"/>
    </row>
    <row r="1177" spans="3:8">
      <c r="C1177" s="604"/>
      <c r="E1177" s="604"/>
      <c r="G1177" s="604"/>
      <c r="H1177" s="604"/>
    </row>
    <row r="1178" spans="3:8">
      <c r="C1178" s="604"/>
      <c r="E1178" s="604"/>
      <c r="G1178" s="604"/>
      <c r="H1178" s="604"/>
    </row>
    <row r="1179" spans="3:8">
      <c r="C1179" s="604"/>
      <c r="E1179" s="604"/>
      <c r="G1179" s="604"/>
      <c r="H1179" s="604"/>
    </row>
    <row r="1180" spans="3:8">
      <c r="C1180" s="604"/>
      <c r="E1180" s="604"/>
      <c r="G1180" s="604"/>
      <c r="H1180" s="604"/>
    </row>
    <row r="1181" spans="3:8">
      <c r="C1181" s="604"/>
      <c r="E1181" s="604"/>
      <c r="G1181" s="604"/>
      <c r="H1181" s="604"/>
    </row>
    <row r="1182" spans="3:8">
      <c r="C1182" s="604"/>
      <c r="E1182" s="604"/>
      <c r="G1182" s="604"/>
      <c r="H1182" s="604"/>
    </row>
    <row r="1183" spans="3:8">
      <c r="C1183" s="604"/>
      <c r="E1183" s="604"/>
      <c r="G1183" s="604"/>
      <c r="H1183" s="604"/>
    </row>
    <row r="1184" spans="3:8">
      <c r="C1184" s="604"/>
      <c r="E1184" s="604"/>
      <c r="G1184" s="604"/>
      <c r="H1184" s="604"/>
    </row>
    <row r="1185" spans="3:8">
      <c r="C1185" s="604"/>
      <c r="E1185" s="604"/>
      <c r="G1185" s="604"/>
      <c r="H1185" s="604"/>
    </row>
    <row r="1186" spans="3:8">
      <c r="C1186" s="604"/>
      <c r="E1186" s="604"/>
      <c r="G1186" s="604"/>
      <c r="H1186" s="604"/>
    </row>
    <row r="1187" spans="3:8">
      <c r="C1187" s="604"/>
      <c r="E1187" s="604"/>
      <c r="G1187" s="604"/>
      <c r="H1187" s="604"/>
    </row>
    <row r="1188" spans="3:8">
      <c r="C1188" s="604"/>
      <c r="E1188" s="604"/>
      <c r="G1188" s="604"/>
      <c r="H1188" s="604"/>
    </row>
    <row r="1189" spans="3:8">
      <c r="C1189" s="604"/>
      <c r="E1189" s="604"/>
      <c r="G1189" s="604"/>
      <c r="H1189" s="604"/>
    </row>
    <row r="1190" spans="3:8">
      <c r="C1190" s="604"/>
      <c r="E1190" s="604"/>
      <c r="G1190" s="604"/>
      <c r="H1190" s="604"/>
    </row>
    <row r="1191" spans="3:8">
      <c r="C1191" s="604"/>
      <c r="E1191" s="604"/>
      <c r="G1191" s="604"/>
      <c r="H1191" s="604"/>
    </row>
    <row r="1192" spans="3:8">
      <c r="C1192" s="604"/>
      <c r="E1192" s="604"/>
      <c r="G1192" s="604"/>
      <c r="H1192" s="604"/>
    </row>
    <row r="1193" spans="3:8">
      <c r="C1193" s="604"/>
      <c r="E1193" s="604"/>
      <c r="G1193" s="604"/>
      <c r="H1193" s="604"/>
    </row>
    <row r="1194" spans="3:8">
      <c r="C1194" s="604"/>
      <c r="E1194" s="604"/>
      <c r="G1194" s="604"/>
      <c r="H1194" s="604"/>
    </row>
    <row r="1195" spans="3:8">
      <c r="C1195" s="604"/>
      <c r="E1195" s="604"/>
      <c r="G1195" s="604"/>
      <c r="H1195" s="604"/>
    </row>
    <row r="1196" spans="3:8">
      <c r="C1196" s="604"/>
      <c r="E1196" s="604"/>
      <c r="G1196" s="604"/>
      <c r="H1196" s="604"/>
    </row>
    <row r="1197" spans="3:8">
      <c r="C1197" s="604"/>
      <c r="E1197" s="604"/>
      <c r="G1197" s="604"/>
      <c r="H1197" s="604"/>
    </row>
    <row r="1198" spans="3:8">
      <c r="C1198" s="604"/>
      <c r="E1198" s="604"/>
      <c r="G1198" s="604"/>
      <c r="H1198" s="604"/>
    </row>
    <row r="1199" spans="3:8">
      <c r="C1199" s="604"/>
      <c r="E1199" s="604"/>
      <c r="G1199" s="604"/>
      <c r="H1199" s="604"/>
    </row>
    <row r="1200" spans="3:8">
      <c r="C1200" s="604"/>
      <c r="E1200" s="604"/>
      <c r="G1200" s="604"/>
      <c r="H1200" s="604"/>
    </row>
    <row r="1201" spans="3:8">
      <c r="C1201" s="604"/>
      <c r="E1201" s="604"/>
      <c r="G1201" s="604"/>
      <c r="H1201" s="604"/>
    </row>
    <row r="1202" spans="3:8">
      <c r="C1202" s="604"/>
      <c r="E1202" s="604"/>
      <c r="G1202" s="604"/>
      <c r="H1202" s="604"/>
    </row>
    <row r="1203" spans="3:8">
      <c r="C1203" s="604"/>
      <c r="E1203" s="604"/>
      <c r="G1203" s="604"/>
      <c r="H1203" s="604"/>
    </row>
    <row r="1204" spans="3:8">
      <c r="C1204" s="604"/>
      <c r="E1204" s="604"/>
      <c r="G1204" s="604"/>
      <c r="H1204" s="604"/>
    </row>
    <row r="1205" spans="3:8">
      <c r="C1205" s="604"/>
      <c r="E1205" s="604"/>
      <c r="G1205" s="604"/>
      <c r="H1205" s="604"/>
    </row>
    <row r="1206" spans="3:8">
      <c r="C1206" s="604"/>
      <c r="E1206" s="604"/>
      <c r="G1206" s="604"/>
      <c r="H1206" s="604"/>
    </row>
    <row r="1207" spans="3:8">
      <c r="C1207" s="604"/>
      <c r="E1207" s="604"/>
      <c r="G1207" s="604"/>
      <c r="H1207" s="604"/>
    </row>
    <row r="1208" spans="3:8">
      <c r="C1208" s="604"/>
      <c r="E1208" s="604"/>
      <c r="G1208" s="604"/>
      <c r="H1208" s="604"/>
    </row>
    <row r="1209" spans="3:8">
      <c r="C1209" s="604"/>
      <c r="E1209" s="604"/>
      <c r="G1209" s="604"/>
      <c r="H1209" s="604"/>
    </row>
    <row r="1210" spans="3:8">
      <c r="C1210" s="604"/>
      <c r="E1210" s="604"/>
      <c r="G1210" s="604"/>
      <c r="H1210" s="604"/>
    </row>
    <row r="1211" spans="3:8">
      <c r="C1211" s="604"/>
      <c r="E1211" s="604"/>
      <c r="G1211" s="604"/>
      <c r="H1211" s="604"/>
    </row>
    <row r="1212" spans="3:8">
      <c r="C1212" s="604"/>
      <c r="E1212" s="604"/>
      <c r="G1212" s="604"/>
      <c r="H1212" s="604"/>
    </row>
    <row r="1213" spans="3:8">
      <c r="C1213" s="604"/>
      <c r="E1213" s="604"/>
      <c r="G1213" s="604"/>
      <c r="H1213" s="604"/>
    </row>
    <row r="1214" spans="3:8">
      <c r="C1214" s="604"/>
      <c r="E1214" s="604"/>
      <c r="G1214" s="604"/>
      <c r="H1214" s="604"/>
    </row>
    <row r="1215" spans="3:8">
      <c r="C1215" s="604"/>
      <c r="E1215" s="604"/>
      <c r="G1215" s="604"/>
      <c r="H1215" s="604"/>
    </row>
    <row r="1216" spans="3:8">
      <c r="C1216" s="604"/>
      <c r="E1216" s="604"/>
      <c r="G1216" s="604"/>
      <c r="H1216" s="604"/>
    </row>
    <row r="1217" spans="3:8">
      <c r="C1217" s="604"/>
      <c r="E1217" s="604"/>
      <c r="G1217" s="604"/>
      <c r="H1217" s="604"/>
    </row>
    <row r="1218" spans="3:8">
      <c r="C1218" s="604"/>
      <c r="E1218" s="604"/>
      <c r="G1218" s="604"/>
      <c r="H1218" s="604"/>
    </row>
    <row r="1219" spans="3:8">
      <c r="C1219" s="604"/>
      <c r="E1219" s="604"/>
      <c r="G1219" s="604"/>
      <c r="H1219" s="604"/>
    </row>
    <row r="1220" spans="3:8">
      <c r="C1220" s="604"/>
      <c r="E1220" s="604"/>
      <c r="G1220" s="604"/>
      <c r="H1220" s="604"/>
    </row>
    <row r="1221" spans="3:8">
      <c r="C1221" s="604"/>
      <c r="E1221" s="604"/>
      <c r="G1221" s="604"/>
      <c r="H1221" s="604"/>
    </row>
    <row r="1222" spans="3:8">
      <c r="C1222" s="604"/>
      <c r="E1222" s="604"/>
      <c r="G1222" s="604"/>
      <c r="H1222" s="604"/>
    </row>
    <row r="1223" spans="3:8">
      <c r="C1223" s="604"/>
      <c r="E1223" s="604"/>
      <c r="G1223" s="604"/>
      <c r="H1223" s="604"/>
    </row>
    <row r="1224" spans="3:8">
      <c r="C1224" s="604"/>
      <c r="E1224" s="604"/>
      <c r="G1224" s="604"/>
      <c r="H1224" s="604"/>
    </row>
    <row r="1225" spans="3:8">
      <c r="C1225" s="604"/>
      <c r="E1225" s="604"/>
      <c r="G1225" s="604"/>
      <c r="H1225" s="604"/>
    </row>
    <row r="1226" spans="3:8">
      <c r="C1226" s="604"/>
      <c r="E1226" s="604"/>
      <c r="G1226" s="604"/>
      <c r="H1226" s="604"/>
    </row>
    <row r="1227" spans="3:8">
      <c r="C1227" s="604"/>
      <c r="E1227" s="604"/>
      <c r="G1227" s="604"/>
      <c r="H1227" s="604"/>
    </row>
    <row r="1228" spans="3:8">
      <c r="C1228" s="604"/>
      <c r="E1228" s="604"/>
      <c r="G1228" s="604"/>
      <c r="H1228" s="604"/>
    </row>
    <row r="1229" spans="3:8">
      <c r="C1229" s="604"/>
      <c r="E1229" s="604"/>
      <c r="G1229" s="604"/>
      <c r="H1229" s="604"/>
    </row>
    <row r="1230" spans="3:8">
      <c r="C1230" s="604"/>
      <c r="E1230" s="604"/>
      <c r="G1230" s="604"/>
      <c r="H1230" s="604"/>
    </row>
    <row r="1231" spans="3:8">
      <c r="C1231" s="604"/>
      <c r="E1231" s="604"/>
      <c r="G1231" s="604"/>
      <c r="H1231" s="604"/>
    </row>
    <row r="1232" spans="3:8">
      <c r="C1232" s="604"/>
      <c r="E1232" s="604"/>
      <c r="G1232" s="604"/>
      <c r="H1232" s="604"/>
    </row>
    <row r="1233" spans="3:8">
      <c r="C1233" s="604"/>
      <c r="E1233" s="604"/>
      <c r="G1233" s="604"/>
      <c r="H1233" s="604"/>
    </row>
    <row r="1234" spans="3:8">
      <c r="C1234" s="604"/>
      <c r="E1234" s="604"/>
      <c r="G1234" s="604"/>
      <c r="H1234" s="604"/>
    </row>
    <row r="1235" spans="3:8">
      <c r="C1235" s="604"/>
      <c r="E1235" s="604"/>
      <c r="G1235" s="604"/>
      <c r="H1235" s="604"/>
    </row>
    <row r="1236" spans="3:8">
      <c r="C1236" s="604"/>
      <c r="E1236" s="604"/>
      <c r="G1236" s="604"/>
      <c r="H1236" s="604"/>
    </row>
    <row r="1237" spans="3:8">
      <c r="C1237" s="604"/>
      <c r="E1237" s="604"/>
      <c r="G1237" s="604"/>
      <c r="H1237" s="604"/>
    </row>
    <row r="1238" spans="3:8">
      <c r="C1238" s="604"/>
      <c r="E1238" s="604"/>
      <c r="G1238" s="604"/>
      <c r="H1238" s="604"/>
    </row>
    <row r="1239" spans="3:8">
      <c r="C1239" s="604"/>
      <c r="E1239" s="604"/>
      <c r="G1239" s="604"/>
      <c r="H1239" s="604"/>
    </row>
    <row r="1240" spans="3:8">
      <c r="C1240" s="604"/>
      <c r="E1240" s="604"/>
      <c r="G1240" s="604"/>
      <c r="H1240" s="604"/>
    </row>
    <row r="1241" spans="3:8">
      <c r="C1241" s="604"/>
      <c r="E1241" s="604"/>
      <c r="G1241" s="604"/>
      <c r="H1241" s="604"/>
    </row>
    <row r="1242" spans="3:8">
      <c r="C1242" s="604"/>
      <c r="E1242" s="604"/>
      <c r="G1242" s="604"/>
      <c r="H1242" s="604"/>
    </row>
    <row r="1243" spans="3:8">
      <c r="C1243" s="604"/>
      <c r="E1243" s="604"/>
      <c r="G1243" s="604"/>
      <c r="H1243" s="604"/>
    </row>
    <row r="1244" spans="3:8">
      <c r="C1244" s="604"/>
      <c r="E1244" s="604"/>
      <c r="G1244" s="604"/>
      <c r="H1244" s="604"/>
    </row>
    <row r="1245" spans="3:8">
      <c r="C1245" s="604"/>
      <c r="E1245" s="604"/>
      <c r="G1245" s="604"/>
      <c r="H1245" s="604"/>
    </row>
    <row r="1246" spans="3:8">
      <c r="C1246" s="604"/>
      <c r="E1246" s="604"/>
      <c r="G1246" s="604"/>
      <c r="H1246" s="604"/>
    </row>
    <row r="1247" spans="3:8">
      <c r="C1247" s="604"/>
      <c r="E1247" s="604"/>
      <c r="G1247" s="604"/>
      <c r="H1247" s="604"/>
    </row>
    <row r="1248" spans="3:8">
      <c r="C1248" s="604"/>
      <c r="E1248" s="604"/>
      <c r="G1248" s="604"/>
      <c r="H1248" s="604"/>
    </row>
    <row r="1249" spans="3:8">
      <c r="C1249" s="604"/>
      <c r="E1249" s="604"/>
      <c r="G1249" s="604"/>
      <c r="H1249" s="604"/>
    </row>
    <row r="1250" spans="3:8">
      <c r="C1250" s="604"/>
      <c r="E1250" s="604"/>
      <c r="G1250" s="604"/>
      <c r="H1250" s="604"/>
    </row>
    <row r="1251" spans="3:8">
      <c r="C1251" s="604"/>
      <c r="E1251" s="604"/>
      <c r="G1251" s="604"/>
      <c r="H1251" s="604"/>
    </row>
    <row r="1252" spans="3:8">
      <c r="C1252" s="604"/>
      <c r="E1252" s="604"/>
      <c r="G1252" s="604"/>
      <c r="H1252" s="604"/>
    </row>
    <row r="1253" spans="3:8">
      <c r="C1253" s="604"/>
      <c r="E1253" s="604"/>
      <c r="G1253" s="604"/>
      <c r="H1253" s="604"/>
    </row>
    <row r="1254" spans="3:8">
      <c r="C1254" s="604"/>
      <c r="E1254" s="604"/>
      <c r="G1254" s="604"/>
      <c r="H1254" s="604"/>
    </row>
    <row r="1255" spans="3:8">
      <c r="C1255" s="604"/>
      <c r="E1255" s="604"/>
      <c r="G1255" s="604"/>
      <c r="H1255" s="604"/>
    </row>
    <row r="1256" spans="3:8">
      <c r="C1256" s="604"/>
      <c r="E1256" s="604"/>
      <c r="G1256" s="604"/>
      <c r="H1256" s="604"/>
    </row>
    <row r="1257" spans="3:8">
      <c r="C1257" s="604"/>
      <c r="E1257" s="604"/>
      <c r="G1257" s="604"/>
      <c r="H1257" s="604"/>
    </row>
    <row r="1258" spans="3:8">
      <c r="C1258" s="604"/>
      <c r="E1258" s="604"/>
      <c r="G1258" s="604"/>
      <c r="H1258" s="604"/>
    </row>
    <row r="1259" spans="3:8">
      <c r="C1259" s="604"/>
      <c r="E1259" s="604"/>
      <c r="G1259" s="604"/>
      <c r="H1259" s="604"/>
    </row>
    <row r="1260" spans="3:8">
      <c r="C1260" s="604"/>
      <c r="E1260" s="604"/>
      <c r="G1260" s="604"/>
      <c r="H1260" s="604"/>
    </row>
    <row r="1261" spans="3:8">
      <c r="C1261" s="604"/>
      <c r="E1261" s="604"/>
      <c r="G1261" s="604"/>
      <c r="H1261" s="604"/>
    </row>
    <row r="1262" spans="3:8">
      <c r="C1262" s="604"/>
      <c r="E1262" s="604"/>
      <c r="G1262" s="604"/>
      <c r="H1262" s="604"/>
    </row>
    <row r="1263" spans="3:8">
      <c r="C1263" s="604"/>
      <c r="E1263" s="604"/>
      <c r="G1263" s="604"/>
      <c r="H1263" s="604"/>
    </row>
    <row r="1264" spans="3:8">
      <c r="C1264" s="604"/>
      <c r="E1264" s="604"/>
      <c r="G1264" s="604"/>
      <c r="H1264" s="604"/>
    </row>
    <row r="1265" spans="3:8">
      <c r="C1265" s="604"/>
      <c r="E1265" s="604"/>
      <c r="G1265" s="604"/>
      <c r="H1265" s="604"/>
    </row>
    <row r="1266" spans="3:8">
      <c r="C1266" s="604"/>
      <c r="E1266" s="604"/>
      <c r="G1266" s="604"/>
      <c r="H1266" s="604"/>
    </row>
    <row r="1267" spans="3:8">
      <c r="C1267" s="604"/>
      <c r="E1267" s="604"/>
      <c r="G1267" s="604"/>
      <c r="H1267" s="604"/>
    </row>
    <row r="1268" spans="3:8">
      <c r="C1268" s="604"/>
      <c r="E1268" s="604"/>
      <c r="G1268" s="604"/>
      <c r="H1268" s="604"/>
    </row>
    <row r="1269" spans="3:8">
      <c r="C1269" s="604"/>
      <c r="E1269" s="604"/>
      <c r="G1269" s="604"/>
      <c r="H1269" s="604"/>
    </row>
    <row r="1270" spans="3:8">
      <c r="C1270" s="604"/>
      <c r="E1270" s="604"/>
      <c r="G1270" s="604"/>
      <c r="H1270" s="604"/>
    </row>
    <row r="1271" spans="3:8">
      <c r="C1271" s="604"/>
      <c r="E1271" s="604"/>
      <c r="G1271" s="604"/>
      <c r="H1271" s="604"/>
    </row>
    <row r="1272" spans="3:8">
      <c r="C1272" s="604"/>
      <c r="E1272" s="604"/>
      <c r="G1272" s="604"/>
      <c r="H1272" s="604"/>
    </row>
    <row r="1273" spans="3:8">
      <c r="C1273" s="604"/>
      <c r="E1273" s="604"/>
      <c r="G1273" s="604"/>
      <c r="H1273" s="604"/>
    </row>
    <row r="1274" spans="3:8">
      <c r="C1274" s="604"/>
      <c r="E1274" s="604"/>
      <c r="G1274" s="604"/>
      <c r="H1274" s="604"/>
    </row>
    <row r="1275" spans="3:8">
      <c r="C1275" s="604"/>
      <c r="E1275" s="604"/>
      <c r="G1275" s="604"/>
      <c r="H1275" s="604"/>
    </row>
    <row r="1276" spans="3:8">
      <c r="C1276" s="604"/>
      <c r="E1276" s="604"/>
      <c r="G1276" s="604"/>
      <c r="H1276" s="604"/>
    </row>
    <row r="1277" spans="3:8">
      <c r="C1277" s="604"/>
      <c r="E1277" s="604"/>
      <c r="G1277" s="604"/>
      <c r="H1277" s="604"/>
    </row>
    <row r="1278" spans="3:8">
      <c r="C1278" s="604"/>
      <c r="E1278" s="604"/>
      <c r="G1278" s="604"/>
      <c r="H1278" s="604"/>
    </row>
    <row r="1279" spans="3:8">
      <c r="C1279" s="604"/>
      <c r="E1279" s="604"/>
      <c r="G1279" s="604"/>
      <c r="H1279" s="604"/>
    </row>
    <row r="1280" spans="3:8">
      <c r="C1280" s="604"/>
      <c r="E1280" s="604"/>
      <c r="G1280" s="604"/>
      <c r="H1280" s="604"/>
    </row>
    <row r="1281" spans="3:8">
      <c r="C1281" s="604"/>
      <c r="E1281" s="604"/>
      <c r="G1281" s="604"/>
      <c r="H1281" s="604"/>
    </row>
    <row r="1282" spans="3:8">
      <c r="C1282" s="604"/>
      <c r="E1282" s="604"/>
      <c r="G1282" s="604"/>
      <c r="H1282" s="604"/>
    </row>
    <row r="1283" spans="3:8">
      <c r="C1283" s="604"/>
      <c r="E1283" s="604"/>
      <c r="G1283" s="604"/>
      <c r="H1283" s="604"/>
    </row>
    <row r="1284" spans="3:8">
      <c r="C1284" s="604"/>
      <c r="E1284" s="604"/>
      <c r="G1284" s="604"/>
      <c r="H1284" s="604"/>
    </row>
    <row r="1285" spans="3:8">
      <c r="C1285" s="604"/>
      <c r="E1285" s="604"/>
      <c r="G1285" s="604"/>
      <c r="H1285" s="604"/>
    </row>
    <row r="1286" spans="3:8">
      <c r="C1286" s="604"/>
      <c r="E1286" s="604"/>
      <c r="G1286" s="604"/>
      <c r="H1286" s="604"/>
    </row>
    <row r="1287" spans="3:8">
      <c r="C1287" s="604"/>
      <c r="E1287" s="604"/>
      <c r="G1287" s="604"/>
      <c r="H1287" s="604"/>
    </row>
    <row r="1288" spans="3:8">
      <c r="C1288" s="604"/>
      <c r="E1288" s="604"/>
      <c r="G1288" s="604"/>
      <c r="H1288" s="604"/>
    </row>
    <row r="1289" spans="3:8">
      <c r="C1289" s="604"/>
      <c r="E1289" s="604"/>
      <c r="G1289" s="604"/>
      <c r="H1289" s="604"/>
    </row>
    <row r="1290" spans="3:8">
      <c r="C1290" s="604"/>
      <c r="E1290" s="604"/>
      <c r="G1290" s="604"/>
      <c r="H1290" s="604"/>
    </row>
    <row r="1291" spans="3:8">
      <c r="C1291" s="604"/>
      <c r="E1291" s="604"/>
      <c r="G1291" s="604"/>
      <c r="H1291" s="604"/>
    </row>
    <row r="1292" spans="3:8">
      <c r="C1292" s="604"/>
      <c r="E1292" s="604"/>
      <c r="G1292" s="604"/>
      <c r="H1292" s="604"/>
    </row>
    <row r="1293" spans="3:8">
      <c r="C1293" s="604"/>
      <c r="E1293" s="604"/>
      <c r="G1293" s="604"/>
      <c r="H1293" s="604"/>
    </row>
    <row r="1294" spans="3:8">
      <c r="C1294" s="604"/>
      <c r="E1294" s="604"/>
      <c r="G1294" s="604"/>
      <c r="H1294" s="604"/>
    </row>
    <row r="1295" spans="3:8">
      <c r="C1295" s="604"/>
      <c r="E1295" s="604"/>
      <c r="G1295" s="604"/>
      <c r="H1295" s="604"/>
    </row>
    <row r="1296" spans="3:8">
      <c r="C1296" s="604"/>
      <c r="E1296" s="604"/>
      <c r="G1296" s="604"/>
      <c r="H1296" s="604"/>
    </row>
    <row r="1297" spans="3:8">
      <c r="C1297" s="604"/>
      <c r="E1297" s="604"/>
      <c r="G1297" s="604"/>
      <c r="H1297" s="604"/>
    </row>
    <row r="1298" spans="3:8">
      <c r="C1298" s="604"/>
      <c r="E1298" s="604"/>
      <c r="G1298" s="604"/>
      <c r="H1298" s="604"/>
    </row>
    <row r="1299" spans="3:8">
      <c r="C1299" s="604"/>
      <c r="E1299" s="604"/>
      <c r="G1299" s="604"/>
      <c r="H1299" s="604"/>
    </row>
    <row r="1300" spans="3:8">
      <c r="C1300" s="604"/>
      <c r="E1300" s="604"/>
      <c r="G1300" s="604"/>
      <c r="H1300" s="604"/>
    </row>
    <row r="1301" spans="3:8">
      <c r="C1301" s="604"/>
      <c r="E1301" s="604"/>
      <c r="G1301" s="604"/>
      <c r="H1301" s="604"/>
    </row>
    <row r="1302" spans="3:8">
      <c r="C1302" s="604"/>
      <c r="E1302" s="604"/>
      <c r="G1302" s="604"/>
      <c r="H1302" s="604"/>
    </row>
    <row r="1303" spans="3:8">
      <c r="C1303" s="604"/>
      <c r="E1303" s="604"/>
      <c r="G1303" s="604"/>
      <c r="H1303" s="604"/>
    </row>
    <row r="1304" spans="3:8">
      <c r="C1304" s="604"/>
      <c r="E1304" s="604"/>
      <c r="G1304" s="604"/>
      <c r="H1304" s="604"/>
    </row>
    <row r="1305" spans="3:8">
      <c r="C1305" s="604"/>
      <c r="E1305" s="604"/>
      <c r="G1305" s="604"/>
      <c r="H1305" s="604"/>
    </row>
    <row r="1306" spans="3:8">
      <c r="C1306" s="604"/>
      <c r="E1306" s="604"/>
      <c r="G1306" s="604"/>
      <c r="H1306" s="604"/>
    </row>
    <row r="1307" spans="3:8">
      <c r="C1307" s="604"/>
      <c r="E1307" s="604"/>
      <c r="G1307" s="604"/>
      <c r="H1307" s="604"/>
    </row>
    <row r="1308" spans="3:8">
      <c r="C1308" s="604"/>
      <c r="E1308" s="604"/>
      <c r="G1308" s="604"/>
      <c r="H1308" s="604"/>
    </row>
    <row r="1309" spans="3:8">
      <c r="C1309" s="604"/>
      <c r="E1309" s="604"/>
      <c r="G1309" s="604"/>
      <c r="H1309" s="604"/>
    </row>
    <row r="1310" spans="3:8">
      <c r="C1310" s="604"/>
      <c r="E1310" s="604"/>
      <c r="G1310" s="604"/>
      <c r="H1310" s="604"/>
    </row>
    <row r="1311" spans="3:8">
      <c r="C1311" s="604"/>
      <c r="E1311" s="604"/>
      <c r="G1311" s="604"/>
      <c r="H1311" s="604"/>
    </row>
    <row r="1312" spans="3:8">
      <c r="C1312" s="604"/>
      <c r="E1312" s="604"/>
      <c r="G1312" s="604"/>
      <c r="H1312" s="604"/>
    </row>
    <row r="1313" spans="3:8">
      <c r="C1313" s="604"/>
      <c r="E1313" s="604"/>
      <c r="G1313" s="604"/>
      <c r="H1313" s="604"/>
    </row>
    <row r="1314" spans="3:8">
      <c r="C1314" s="604"/>
      <c r="E1314" s="604"/>
      <c r="G1314" s="604"/>
      <c r="H1314" s="604"/>
    </row>
    <row r="1315" spans="3:8">
      <c r="C1315" s="604"/>
      <c r="E1315" s="604"/>
      <c r="G1315" s="604"/>
      <c r="H1315" s="604"/>
    </row>
    <row r="1316" spans="3:8">
      <c r="C1316" s="604"/>
      <c r="E1316" s="604"/>
      <c r="G1316" s="604"/>
      <c r="H1316" s="604"/>
    </row>
    <row r="1317" spans="3:8">
      <c r="C1317" s="604"/>
      <c r="E1317" s="604"/>
      <c r="G1317" s="604"/>
      <c r="H1317" s="604"/>
    </row>
    <row r="1318" spans="3:8">
      <c r="C1318" s="604"/>
      <c r="E1318" s="604"/>
      <c r="G1318" s="604"/>
      <c r="H1318" s="604"/>
    </row>
    <row r="1319" spans="3:8">
      <c r="C1319" s="604"/>
      <c r="E1319" s="604"/>
      <c r="G1319" s="604"/>
      <c r="H1319" s="604"/>
    </row>
    <row r="1320" spans="3:8">
      <c r="C1320" s="604"/>
      <c r="E1320" s="604"/>
      <c r="G1320" s="604"/>
      <c r="H1320" s="604"/>
    </row>
    <row r="1321" spans="3:8">
      <c r="C1321" s="604"/>
      <c r="E1321" s="604"/>
      <c r="G1321" s="604"/>
      <c r="H1321" s="604"/>
    </row>
    <row r="1322" spans="3:8">
      <c r="C1322" s="604"/>
      <c r="E1322" s="604"/>
      <c r="G1322" s="604"/>
      <c r="H1322" s="604"/>
    </row>
    <row r="1323" spans="3:8">
      <c r="C1323" s="604"/>
      <c r="E1323" s="604"/>
      <c r="G1323" s="604"/>
      <c r="H1323" s="604"/>
    </row>
    <row r="1324" spans="3:8">
      <c r="C1324" s="604"/>
      <c r="E1324" s="604"/>
      <c r="G1324" s="604"/>
      <c r="H1324" s="604"/>
    </row>
    <row r="1325" spans="3:8">
      <c r="C1325" s="604"/>
      <c r="E1325" s="604"/>
      <c r="G1325" s="604"/>
      <c r="H1325" s="604"/>
    </row>
    <row r="1326" spans="3:8">
      <c r="C1326" s="604"/>
      <c r="E1326" s="604"/>
      <c r="G1326" s="604"/>
      <c r="H1326" s="604"/>
    </row>
    <row r="1327" spans="3:8">
      <c r="C1327" s="604"/>
      <c r="E1327" s="604"/>
      <c r="G1327" s="604"/>
      <c r="H1327" s="604"/>
    </row>
    <row r="1328" spans="3:8">
      <c r="C1328" s="604"/>
      <c r="E1328" s="604"/>
      <c r="G1328" s="604"/>
      <c r="H1328" s="604"/>
    </row>
    <row r="1329" spans="3:8">
      <c r="C1329" s="604"/>
      <c r="E1329" s="604"/>
      <c r="G1329" s="604"/>
      <c r="H1329" s="604"/>
    </row>
    <row r="1330" spans="3:8">
      <c r="C1330" s="604"/>
      <c r="E1330" s="604"/>
      <c r="G1330" s="604"/>
      <c r="H1330" s="604"/>
    </row>
    <row r="1331" spans="3:8">
      <c r="C1331" s="604"/>
      <c r="E1331" s="604"/>
      <c r="G1331" s="604"/>
      <c r="H1331" s="604"/>
    </row>
    <row r="1332" spans="3:8">
      <c r="C1332" s="604"/>
      <c r="E1332" s="604"/>
      <c r="G1332" s="604"/>
      <c r="H1332" s="604"/>
    </row>
    <row r="1333" spans="3:8">
      <c r="C1333" s="604"/>
      <c r="E1333" s="604"/>
      <c r="G1333" s="604"/>
      <c r="H1333" s="604"/>
    </row>
    <row r="1334" spans="3:8">
      <c r="C1334" s="604"/>
      <c r="E1334" s="604"/>
      <c r="G1334" s="604"/>
      <c r="H1334" s="604"/>
    </row>
    <row r="1335" spans="3:8">
      <c r="C1335" s="604"/>
      <c r="E1335" s="604"/>
      <c r="G1335" s="604"/>
      <c r="H1335" s="604"/>
    </row>
    <row r="1336" spans="3:8">
      <c r="C1336" s="604"/>
      <c r="E1336" s="604"/>
      <c r="G1336" s="604"/>
      <c r="H1336" s="604"/>
    </row>
    <row r="1337" spans="3:8">
      <c r="C1337" s="604"/>
      <c r="E1337" s="604"/>
      <c r="G1337" s="604"/>
      <c r="H1337" s="604"/>
    </row>
    <row r="1338" spans="3:8">
      <c r="C1338" s="604"/>
      <c r="E1338" s="604"/>
      <c r="G1338" s="604"/>
      <c r="H1338" s="604"/>
    </row>
    <row r="1339" spans="3:8">
      <c r="C1339" s="604"/>
      <c r="E1339" s="604"/>
      <c r="G1339" s="604"/>
      <c r="H1339" s="604"/>
    </row>
    <row r="1340" spans="3:8">
      <c r="C1340" s="604"/>
      <c r="E1340" s="604"/>
      <c r="G1340" s="604"/>
      <c r="H1340" s="604"/>
    </row>
    <row r="1341" spans="3:8">
      <c r="C1341" s="604"/>
      <c r="E1341" s="604"/>
      <c r="G1341" s="604"/>
      <c r="H1341" s="604"/>
    </row>
    <row r="1342" spans="3:8">
      <c r="C1342" s="604"/>
      <c r="E1342" s="604"/>
      <c r="G1342" s="604"/>
      <c r="H1342" s="604"/>
    </row>
    <row r="1343" spans="3:8">
      <c r="C1343" s="604"/>
      <c r="E1343" s="604"/>
      <c r="G1343" s="604"/>
      <c r="H1343" s="604"/>
    </row>
    <row r="1344" spans="3:8">
      <c r="C1344" s="604"/>
      <c r="E1344" s="604"/>
      <c r="G1344" s="604"/>
      <c r="H1344" s="604"/>
    </row>
    <row r="1345" spans="3:8">
      <c r="C1345" s="604"/>
      <c r="E1345" s="604"/>
      <c r="G1345" s="604"/>
      <c r="H1345" s="604"/>
    </row>
    <row r="1346" spans="3:8">
      <c r="C1346" s="604"/>
      <c r="E1346" s="604"/>
      <c r="G1346" s="604"/>
      <c r="H1346" s="604"/>
    </row>
    <row r="1347" spans="3:8">
      <c r="C1347" s="604"/>
      <c r="E1347" s="604"/>
      <c r="G1347" s="604"/>
      <c r="H1347" s="604"/>
    </row>
    <row r="1348" spans="3:8">
      <c r="C1348" s="604"/>
      <c r="E1348" s="604"/>
      <c r="G1348" s="604"/>
      <c r="H1348" s="604"/>
    </row>
    <row r="1349" spans="3:8">
      <c r="C1349" s="604"/>
      <c r="E1349" s="604"/>
      <c r="G1349" s="604"/>
      <c r="H1349" s="604"/>
    </row>
    <row r="1350" spans="3:8">
      <c r="C1350" s="604"/>
      <c r="E1350" s="604"/>
      <c r="G1350" s="604"/>
      <c r="H1350" s="604"/>
    </row>
    <row r="1351" spans="3:8">
      <c r="C1351" s="604"/>
      <c r="E1351" s="604"/>
      <c r="G1351" s="604"/>
      <c r="H1351" s="604"/>
    </row>
    <row r="1352" spans="3:8">
      <c r="C1352" s="604"/>
      <c r="E1352" s="604"/>
      <c r="G1352" s="604"/>
      <c r="H1352" s="604"/>
    </row>
    <row r="1353" spans="3:8">
      <c r="C1353" s="604"/>
      <c r="E1353" s="604"/>
      <c r="G1353" s="604"/>
      <c r="H1353" s="604"/>
    </row>
    <row r="1354" spans="3:8">
      <c r="C1354" s="604"/>
      <c r="E1354" s="604"/>
      <c r="G1354" s="604"/>
      <c r="H1354" s="604"/>
    </row>
    <row r="1355" spans="3:8">
      <c r="C1355" s="604"/>
      <c r="E1355" s="604"/>
      <c r="G1355" s="604"/>
      <c r="H1355" s="604"/>
    </row>
    <row r="1356" spans="3:8">
      <c r="C1356" s="604"/>
      <c r="E1356" s="604"/>
      <c r="G1356" s="604"/>
      <c r="H1356" s="604"/>
    </row>
    <row r="1357" spans="3:8">
      <c r="C1357" s="604"/>
      <c r="E1357" s="604"/>
      <c r="G1357" s="604"/>
      <c r="H1357" s="604"/>
    </row>
    <row r="1358" spans="3:8">
      <c r="C1358" s="604"/>
      <c r="E1358" s="604"/>
      <c r="G1358" s="604"/>
      <c r="H1358" s="604"/>
    </row>
    <row r="1359" spans="3:8">
      <c r="C1359" s="604"/>
      <c r="E1359" s="604"/>
      <c r="G1359" s="604"/>
      <c r="H1359" s="604"/>
    </row>
    <row r="1360" spans="3:8">
      <c r="C1360" s="604"/>
      <c r="E1360" s="604"/>
      <c r="G1360" s="604"/>
      <c r="H1360" s="604"/>
    </row>
    <row r="1361" spans="3:8">
      <c r="C1361" s="604"/>
      <c r="E1361" s="604"/>
      <c r="G1361" s="604"/>
      <c r="H1361" s="604"/>
    </row>
    <row r="1362" spans="3:8">
      <c r="C1362" s="604"/>
      <c r="E1362" s="604"/>
      <c r="G1362" s="604"/>
      <c r="H1362" s="604"/>
    </row>
    <row r="1363" spans="3:8">
      <c r="C1363" s="604"/>
      <c r="E1363" s="604"/>
      <c r="G1363" s="604"/>
      <c r="H1363" s="604"/>
    </row>
    <row r="1364" spans="3:8">
      <c r="C1364" s="604"/>
      <c r="E1364" s="604"/>
      <c r="G1364" s="604"/>
      <c r="H1364" s="604"/>
    </row>
    <row r="1365" spans="3:8">
      <c r="C1365" s="604"/>
      <c r="E1365" s="604"/>
      <c r="G1365" s="604"/>
      <c r="H1365" s="604"/>
    </row>
    <row r="1366" spans="3:8">
      <c r="C1366" s="604"/>
      <c r="E1366" s="604"/>
      <c r="G1366" s="604"/>
      <c r="H1366" s="604"/>
    </row>
    <row r="1367" spans="3:8">
      <c r="C1367" s="604"/>
      <c r="E1367" s="604"/>
      <c r="G1367" s="604"/>
      <c r="H1367" s="604"/>
    </row>
    <row r="1368" spans="3:8">
      <c r="C1368" s="604"/>
      <c r="E1368" s="604"/>
      <c r="G1368" s="604"/>
      <c r="H1368" s="604"/>
    </row>
    <row r="1369" spans="3:8">
      <c r="C1369" s="604"/>
      <c r="E1369" s="604"/>
      <c r="G1369" s="604"/>
      <c r="H1369" s="604"/>
    </row>
    <row r="1370" spans="3:8">
      <c r="C1370" s="604"/>
      <c r="E1370" s="604"/>
      <c r="G1370" s="604"/>
      <c r="H1370" s="604"/>
    </row>
    <row r="1371" spans="3:8">
      <c r="C1371" s="604"/>
      <c r="E1371" s="604"/>
      <c r="G1371" s="604"/>
      <c r="H1371" s="604"/>
    </row>
    <row r="1372" spans="3:8">
      <c r="C1372" s="604"/>
      <c r="E1372" s="604"/>
      <c r="G1372" s="604"/>
      <c r="H1372" s="604"/>
    </row>
    <row r="1373" spans="3:8">
      <c r="C1373" s="604"/>
      <c r="E1373" s="604"/>
      <c r="G1373" s="604"/>
      <c r="H1373" s="604"/>
    </row>
    <row r="1374" spans="3:8">
      <c r="C1374" s="604"/>
      <c r="E1374" s="604"/>
      <c r="G1374" s="604"/>
      <c r="H1374" s="604"/>
    </row>
    <row r="1375" spans="3:8">
      <c r="C1375" s="604"/>
      <c r="E1375" s="604"/>
      <c r="G1375" s="604"/>
      <c r="H1375" s="604"/>
    </row>
    <row r="1376" spans="3:8">
      <c r="C1376" s="604"/>
      <c r="E1376" s="604"/>
      <c r="G1376" s="604"/>
      <c r="H1376" s="604"/>
    </row>
    <row r="1377" spans="3:8">
      <c r="C1377" s="604"/>
      <c r="E1377" s="604"/>
      <c r="G1377" s="604"/>
      <c r="H1377" s="604"/>
    </row>
    <row r="1378" spans="3:8">
      <c r="C1378" s="604"/>
      <c r="E1378" s="604"/>
      <c r="G1378" s="604"/>
      <c r="H1378" s="604"/>
    </row>
    <row r="1379" spans="3:8">
      <c r="C1379" s="604"/>
      <c r="E1379" s="604"/>
      <c r="G1379" s="604"/>
      <c r="H1379" s="604"/>
    </row>
    <row r="1380" spans="3:8">
      <c r="C1380" s="604"/>
      <c r="E1380" s="604"/>
      <c r="G1380" s="604"/>
      <c r="H1380" s="604"/>
    </row>
    <row r="1381" spans="3:8">
      <c r="C1381" s="604"/>
      <c r="E1381" s="604"/>
      <c r="G1381" s="604"/>
      <c r="H1381" s="604"/>
    </row>
    <row r="1382" spans="3:8">
      <c r="C1382" s="604"/>
      <c r="E1382" s="604"/>
      <c r="G1382" s="604"/>
      <c r="H1382" s="604"/>
    </row>
    <row r="1383" spans="3:8">
      <c r="C1383" s="604"/>
      <c r="E1383" s="604"/>
      <c r="G1383" s="604"/>
      <c r="H1383" s="604"/>
    </row>
    <row r="1384" spans="3:8">
      <c r="C1384" s="604"/>
      <c r="E1384" s="604"/>
      <c r="G1384" s="604"/>
      <c r="H1384" s="604"/>
    </row>
    <row r="1385" spans="3:8">
      <c r="C1385" s="604"/>
      <c r="E1385" s="604"/>
      <c r="G1385" s="604"/>
      <c r="H1385" s="604"/>
    </row>
    <row r="1386" spans="3:8">
      <c r="C1386" s="604"/>
      <c r="E1386" s="604"/>
      <c r="G1386" s="604"/>
      <c r="H1386" s="604"/>
    </row>
    <row r="1387" spans="3:8">
      <c r="C1387" s="604"/>
      <c r="E1387" s="604"/>
      <c r="G1387" s="604"/>
      <c r="H1387" s="604"/>
    </row>
    <row r="1388" spans="3:8">
      <c r="C1388" s="604"/>
      <c r="E1388" s="604"/>
      <c r="G1388" s="604"/>
      <c r="H1388" s="604"/>
    </row>
    <row r="1389" spans="3:8">
      <c r="C1389" s="604"/>
      <c r="E1389" s="604"/>
      <c r="G1389" s="604"/>
      <c r="H1389" s="604"/>
    </row>
    <row r="1390" spans="3:8">
      <c r="C1390" s="604"/>
      <c r="E1390" s="604"/>
      <c r="G1390" s="604"/>
      <c r="H1390" s="604"/>
    </row>
    <row r="1391" spans="3:8">
      <c r="C1391" s="604"/>
      <c r="E1391" s="604"/>
      <c r="G1391" s="604"/>
      <c r="H1391" s="604"/>
    </row>
    <row r="1392" spans="3:8">
      <c r="C1392" s="604"/>
      <c r="E1392" s="604"/>
      <c r="G1392" s="604"/>
      <c r="H1392" s="604"/>
    </row>
    <row r="1393" spans="3:8">
      <c r="C1393" s="604"/>
      <c r="E1393" s="604"/>
      <c r="G1393" s="604"/>
      <c r="H1393" s="604"/>
    </row>
    <row r="1394" spans="3:8">
      <c r="C1394" s="604"/>
      <c r="E1394" s="604"/>
      <c r="G1394" s="604"/>
      <c r="H1394" s="604"/>
    </row>
    <row r="1395" spans="3:8">
      <c r="C1395" s="604"/>
      <c r="E1395" s="604"/>
      <c r="G1395" s="604"/>
      <c r="H1395" s="604"/>
    </row>
    <row r="1396" spans="3:8">
      <c r="C1396" s="604"/>
      <c r="E1396" s="604"/>
      <c r="G1396" s="604"/>
      <c r="H1396" s="604"/>
    </row>
    <row r="1397" spans="3:8">
      <c r="C1397" s="604"/>
      <c r="E1397" s="604"/>
      <c r="G1397" s="604"/>
      <c r="H1397" s="604"/>
    </row>
    <row r="1398" spans="3:8">
      <c r="C1398" s="604"/>
      <c r="E1398" s="604"/>
      <c r="G1398" s="604"/>
      <c r="H1398" s="604"/>
    </row>
    <row r="1399" spans="3:8">
      <c r="C1399" s="604"/>
      <c r="E1399" s="604"/>
      <c r="G1399" s="604"/>
      <c r="H1399" s="604"/>
    </row>
    <row r="1400" spans="3:8">
      <c r="C1400" s="604"/>
      <c r="E1400" s="604"/>
      <c r="G1400" s="604"/>
      <c r="H1400" s="604"/>
    </row>
    <row r="1401" spans="3:8">
      <c r="C1401" s="604"/>
      <c r="E1401" s="604"/>
      <c r="G1401" s="604"/>
      <c r="H1401" s="604"/>
    </row>
    <row r="1402" spans="3:8">
      <c r="C1402" s="604"/>
      <c r="E1402" s="604"/>
      <c r="G1402" s="604"/>
      <c r="H1402" s="604"/>
    </row>
    <row r="1403" spans="3:8">
      <c r="C1403" s="604"/>
      <c r="E1403" s="604"/>
      <c r="G1403" s="604"/>
      <c r="H1403" s="604"/>
    </row>
    <row r="1404" spans="3:8">
      <c r="C1404" s="604"/>
      <c r="E1404" s="604"/>
      <c r="G1404" s="604"/>
      <c r="H1404" s="604"/>
    </row>
    <row r="1405" spans="3:8">
      <c r="C1405" s="604"/>
      <c r="E1405" s="604"/>
      <c r="G1405" s="604"/>
      <c r="H1405" s="604"/>
    </row>
    <row r="1406" spans="3:8">
      <c r="C1406" s="604"/>
      <c r="E1406" s="604"/>
      <c r="G1406" s="604"/>
      <c r="H1406" s="604"/>
    </row>
    <row r="1407" spans="3:8">
      <c r="C1407" s="604"/>
      <c r="E1407" s="604"/>
      <c r="G1407" s="604"/>
      <c r="H1407" s="604"/>
    </row>
    <row r="1408" spans="3:8">
      <c r="C1408" s="604"/>
      <c r="E1408" s="604"/>
      <c r="G1408" s="604"/>
      <c r="H1408" s="604"/>
    </row>
    <row r="1409" spans="3:8">
      <c r="C1409" s="604"/>
      <c r="E1409" s="604"/>
      <c r="G1409" s="604"/>
      <c r="H1409" s="604"/>
    </row>
    <row r="1410" spans="3:8">
      <c r="C1410" s="604"/>
      <c r="E1410" s="604"/>
      <c r="G1410" s="604"/>
      <c r="H1410" s="604"/>
    </row>
    <row r="1411" spans="3:8">
      <c r="C1411" s="604"/>
      <c r="E1411" s="604"/>
      <c r="G1411" s="604"/>
      <c r="H1411" s="604"/>
    </row>
    <row r="1412" spans="3:8">
      <c r="C1412" s="604"/>
      <c r="E1412" s="604"/>
      <c r="G1412" s="604"/>
      <c r="H1412" s="604"/>
    </row>
    <row r="1413" spans="3:8">
      <c r="C1413" s="604"/>
      <c r="E1413" s="604"/>
      <c r="G1413" s="604"/>
      <c r="H1413" s="604"/>
    </row>
    <row r="1414" spans="3:8">
      <c r="C1414" s="604"/>
      <c r="E1414" s="604"/>
      <c r="G1414" s="604"/>
      <c r="H1414" s="604"/>
    </row>
    <row r="1415" spans="3:8">
      <c r="C1415" s="604"/>
      <c r="E1415" s="604"/>
      <c r="G1415" s="604"/>
      <c r="H1415" s="604"/>
    </row>
    <row r="1416" spans="3:8">
      <c r="C1416" s="604"/>
      <c r="E1416" s="604"/>
      <c r="G1416" s="604"/>
      <c r="H1416" s="604"/>
    </row>
    <row r="1417" spans="3:8">
      <c r="C1417" s="604"/>
      <c r="E1417" s="604"/>
      <c r="G1417" s="604"/>
      <c r="H1417" s="604"/>
    </row>
    <row r="1418" spans="3:8">
      <c r="C1418" s="604"/>
      <c r="E1418" s="604"/>
      <c r="G1418" s="604"/>
      <c r="H1418" s="604"/>
    </row>
    <row r="1419" spans="3:8">
      <c r="C1419" s="604"/>
      <c r="E1419" s="604"/>
      <c r="G1419" s="604"/>
      <c r="H1419" s="604"/>
    </row>
    <row r="1420" spans="3:8">
      <c r="C1420" s="604"/>
      <c r="E1420" s="604"/>
      <c r="G1420" s="604"/>
      <c r="H1420" s="604"/>
    </row>
    <row r="1421" spans="3:8">
      <c r="C1421" s="604"/>
      <c r="E1421" s="604"/>
      <c r="G1421" s="604"/>
      <c r="H1421" s="604"/>
    </row>
    <row r="1422" spans="3:8">
      <c r="C1422" s="604"/>
      <c r="E1422" s="604"/>
      <c r="G1422" s="604"/>
      <c r="H1422" s="604"/>
    </row>
    <row r="1423" spans="3:8">
      <c r="C1423" s="604"/>
      <c r="E1423" s="604"/>
      <c r="G1423" s="604"/>
      <c r="H1423" s="604"/>
    </row>
    <row r="1424" spans="3:8">
      <c r="C1424" s="604"/>
      <c r="E1424" s="604"/>
      <c r="G1424" s="604"/>
      <c r="H1424" s="604"/>
    </row>
    <row r="1425" spans="3:8">
      <c r="C1425" s="604"/>
      <c r="E1425" s="604"/>
      <c r="G1425" s="604"/>
      <c r="H1425" s="604"/>
    </row>
    <row r="1426" spans="3:8">
      <c r="C1426" s="604"/>
      <c r="E1426" s="604"/>
      <c r="G1426" s="604"/>
      <c r="H1426" s="604"/>
    </row>
    <row r="1427" spans="3:8">
      <c r="C1427" s="604"/>
      <c r="E1427" s="604"/>
      <c r="G1427" s="604"/>
      <c r="H1427" s="604"/>
    </row>
    <row r="1428" spans="3:8">
      <c r="C1428" s="604"/>
      <c r="E1428" s="604"/>
      <c r="G1428" s="604"/>
      <c r="H1428" s="604"/>
    </row>
    <row r="1429" spans="3:8">
      <c r="C1429" s="604"/>
      <c r="E1429" s="604"/>
      <c r="G1429" s="604"/>
      <c r="H1429" s="604"/>
    </row>
    <row r="1430" spans="3:8">
      <c r="C1430" s="604"/>
      <c r="E1430" s="604"/>
      <c r="G1430" s="604"/>
      <c r="H1430" s="604"/>
    </row>
    <row r="1431" spans="3:8">
      <c r="C1431" s="604"/>
      <c r="E1431" s="604"/>
      <c r="G1431" s="604"/>
      <c r="H1431" s="604"/>
    </row>
    <row r="1432" spans="3:8">
      <c r="C1432" s="604"/>
      <c r="E1432" s="604"/>
      <c r="G1432" s="604"/>
      <c r="H1432" s="604"/>
    </row>
    <row r="1433" spans="3:8">
      <c r="C1433" s="604"/>
      <c r="E1433" s="604"/>
      <c r="G1433" s="604"/>
      <c r="H1433" s="604"/>
    </row>
    <row r="1434" spans="3:8">
      <c r="C1434" s="604"/>
      <c r="E1434" s="604"/>
      <c r="G1434" s="604"/>
      <c r="H1434" s="604"/>
    </row>
    <row r="1435" spans="3:8">
      <c r="C1435" s="604"/>
      <c r="E1435" s="604"/>
      <c r="G1435" s="604"/>
      <c r="H1435" s="604"/>
    </row>
    <row r="1436" spans="3:8">
      <c r="C1436" s="604"/>
      <c r="E1436" s="604"/>
      <c r="G1436" s="604"/>
      <c r="H1436" s="604"/>
    </row>
    <row r="1437" spans="3:8">
      <c r="C1437" s="604"/>
      <c r="E1437" s="604"/>
      <c r="G1437" s="604"/>
      <c r="H1437" s="604"/>
    </row>
    <row r="1438" spans="3:8">
      <c r="C1438" s="604"/>
      <c r="E1438" s="604"/>
      <c r="G1438" s="604"/>
      <c r="H1438" s="604"/>
    </row>
    <row r="1439" spans="3:8">
      <c r="C1439" s="604"/>
      <c r="E1439" s="604"/>
      <c r="G1439" s="604"/>
      <c r="H1439" s="604"/>
    </row>
    <row r="1440" spans="3:8">
      <c r="C1440" s="604"/>
      <c r="E1440" s="604"/>
      <c r="G1440" s="604"/>
      <c r="H1440" s="604"/>
    </row>
    <row r="1441" spans="3:8">
      <c r="C1441" s="604"/>
      <c r="E1441" s="604"/>
      <c r="G1441" s="604"/>
      <c r="H1441" s="604"/>
    </row>
    <row r="1442" spans="3:8">
      <c r="C1442" s="604"/>
      <c r="E1442" s="604"/>
      <c r="G1442" s="604"/>
      <c r="H1442" s="604"/>
    </row>
    <row r="1443" spans="3:8">
      <c r="C1443" s="604"/>
      <c r="E1443" s="604"/>
      <c r="G1443" s="604"/>
      <c r="H1443" s="604"/>
    </row>
    <row r="1444" spans="3:8">
      <c r="C1444" s="604"/>
      <c r="E1444" s="604"/>
      <c r="G1444" s="604"/>
      <c r="H1444" s="604"/>
    </row>
    <row r="1445" spans="3:8">
      <c r="C1445" s="604"/>
      <c r="E1445" s="604"/>
      <c r="G1445" s="604"/>
      <c r="H1445" s="604"/>
    </row>
    <row r="1446" spans="3:8">
      <c r="C1446" s="604"/>
      <c r="E1446" s="604"/>
      <c r="G1446" s="604"/>
      <c r="H1446" s="604"/>
    </row>
    <row r="1447" spans="3:8">
      <c r="C1447" s="604"/>
      <c r="E1447" s="604"/>
      <c r="G1447" s="604"/>
      <c r="H1447" s="604"/>
    </row>
    <row r="1448" spans="3:8">
      <c r="C1448" s="604"/>
      <c r="E1448" s="604"/>
      <c r="G1448" s="604"/>
      <c r="H1448" s="604"/>
    </row>
    <row r="1449" spans="3:8">
      <c r="C1449" s="604"/>
      <c r="E1449" s="604"/>
      <c r="G1449" s="604"/>
      <c r="H1449" s="604"/>
    </row>
    <row r="1450" spans="3:8">
      <c r="C1450" s="604"/>
      <c r="E1450" s="604"/>
      <c r="G1450" s="604"/>
      <c r="H1450" s="604"/>
    </row>
    <row r="1451" spans="3:8">
      <c r="C1451" s="604"/>
      <c r="E1451" s="604"/>
      <c r="G1451" s="604"/>
      <c r="H1451" s="604"/>
    </row>
    <row r="1452" spans="3:8">
      <c r="C1452" s="604"/>
      <c r="E1452" s="604"/>
      <c r="G1452" s="604"/>
      <c r="H1452" s="604"/>
    </row>
    <row r="1453" spans="3:8">
      <c r="C1453" s="604"/>
      <c r="E1453" s="604"/>
      <c r="G1453" s="604"/>
      <c r="H1453" s="604"/>
    </row>
    <row r="1454" spans="3:8">
      <c r="C1454" s="604"/>
      <c r="E1454" s="604"/>
      <c r="G1454" s="604"/>
      <c r="H1454" s="604"/>
    </row>
    <row r="1455" spans="3:8">
      <c r="C1455" s="604"/>
      <c r="E1455" s="604"/>
      <c r="G1455" s="604"/>
      <c r="H1455" s="604"/>
    </row>
    <row r="1456" spans="3:8">
      <c r="C1456" s="604"/>
      <c r="E1456" s="604"/>
      <c r="G1456" s="604"/>
      <c r="H1456" s="604"/>
    </row>
    <row r="1457" spans="3:8">
      <c r="C1457" s="604"/>
      <c r="E1457" s="604"/>
      <c r="G1457" s="604"/>
      <c r="H1457" s="604"/>
    </row>
    <row r="1458" spans="3:8">
      <c r="C1458" s="604"/>
      <c r="E1458" s="604"/>
      <c r="G1458" s="604"/>
      <c r="H1458" s="604"/>
    </row>
    <row r="1459" spans="3:8">
      <c r="C1459" s="604"/>
      <c r="E1459" s="604"/>
      <c r="G1459" s="604"/>
      <c r="H1459" s="604"/>
    </row>
    <row r="1460" spans="3:8">
      <c r="C1460" s="604"/>
      <c r="E1460" s="604"/>
      <c r="G1460" s="604"/>
      <c r="H1460" s="604"/>
    </row>
    <row r="1461" spans="3:8">
      <c r="C1461" s="604"/>
      <c r="E1461" s="604"/>
      <c r="G1461" s="604"/>
      <c r="H1461" s="604"/>
    </row>
    <row r="1462" spans="3:8">
      <c r="C1462" s="604"/>
      <c r="E1462" s="604"/>
      <c r="G1462" s="604"/>
      <c r="H1462" s="604"/>
    </row>
    <row r="1463" spans="3:8">
      <c r="C1463" s="604"/>
      <c r="E1463" s="604"/>
      <c r="G1463" s="604"/>
      <c r="H1463" s="604"/>
    </row>
    <row r="1464" spans="3:8">
      <c r="C1464" s="604"/>
      <c r="E1464" s="604"/>
      <c r="G1464" s="604"/>
      <c r="H1464" s="604"/>
    </row>
    <row r="1465" spans="3:8">
      <c r="C1465" s="604"/>
      <c r="E1465" s="604"/>
      <c r="G1465" s="604"/>
      <c r="H1465" s="604"/>
    </row>
    <row r="1466" spans="3:8">
      <c r="C1466" s="604"/>
      <c r="E1466" s="604"/>
      <c r="G1466" s="604"/>
      <c r="H1466" s="604"/>
    </row>
    <row r="1467" spans="3:8">
      <c r="C1467" s="604"/>
      <c r="E1467" s="604"/>
      <c r="G1467" s="604"/>
      <c r="H1467" s="604"/>
    </row>
    <row r="1468" spans="3:8">
      <c r="C1468" s="604"/>
      <c r="E1468" s="604"/>
      <c r="G1468" s="604"/>
      <c r="H1468" s="604"/>
    </row>
    <row r="1469" spans="3:8">
      <c r="C1469" s="604"/>
      <c r="E1469" s="604"/>
      <c r="G1469" s="604"/>
      <c r="H1469" s="604"/>
    </row>
    <row r="1470" spans="3:8">
      <c r="C1470" s="604"/>
      <c r="E1470" s="604"/>
      <c r="G1470" s="604"/>
      <c r="H1470" s="604"/>
    </row>
    <row r="1471" spans="3:8">
      <c r="C1471" s="604"/>
      <c r="E1471" s="604"/>
      <c r="G1471" s="604"/>
      <c r="H1471" s="604"/>
    </row>
    <row r="1472" spans="3:8">
      <c r="C1472" s="604"/>
      <c r="E1472" s="604"/>
      <c r="G1472" s="604"/>
      <c r="H1472" s="604"/>
    </row>
    <row r="1473" spans="3:8">
      <c r="C1473" s="604"/>
      <c r="E1473" s="604"/>
      <c r="G1473" s="604"/>
      <c r="H1473" s="604"/>
    </row>
    <row r="1474" spans="3:8">
      <c r="C1474" s="604"/>
      <c r="E1474" s="604"/>
      <c r="G1474" s="604"/>
      <c r="H1474" s="604"/>
    </row>
    <row r="1475" spans="3:8">
      <c r="C1475" s="604"/>
      <c r="E1475" s="604"/>
      <c r="G1475" s="604"/>
      <c r="H1475" s="604"/>
    </row>
    <row r="1476" spans="3:8">
      <c r="C1476" s="604"/>
      <c r="E1476" s="604"/>
      <c r="G1476" s="604"/>
      <c r="H1476" s="604"/>
    </row>
    <row r="1477" spans="3:8">
      <c r="C1477" s="604"/>
      <c r="E1477" s="604"/>
      <c r="G1477" s="604"/>
      <c r="H1477" s="604"/>
    </row>
    <row r="1478" spans="3:8">
      <c r="C1478" s="604"/>
      <c r="E1478" s="604"/>
      <c r="G1478" s="604"/>
      <c r="H1478" s="604"/>
    </row>
    <row r="1479" spans="3:8">
      <c r="C1479" s="604"/>
      <c r="E1479" s="604"/>
      <c r="G1479" s="604"/>
      <c r="H1479" s="604"/>
    </row>
    <row r="1480" spans="3:8">
      <c r="C1480" s="604"/>
      <c r="E1480" s="604"/>
      <c r="G1480" s="604"/>
      <c r="H1480" s="604"/>
    </row>
    <row r="1481" spans="3:8">
      <c r="C1481" s="604"/>
      <c r="E1481" s="604"/>
      <c r="G1481" s="604"/>
      <c r="H1481" s="604"/>
    </row>
    <row r="1482" spans="3:8">
      <c r="C1482" s="604"/>
      <c r="E1482" s="604"/>
      <c r="G1482" s="604"/>
      <c r="H1482" s="604"/>
    </row>
    <row r="1483" spans="3:8">
      <c r="C1483" s="604"/>
      <c r="E1483" s="604"/>
      <c r="G1483" s="604"/>
      <c r="H1483" s="604"/>
    </row>
    <row r="1484" spans="3:8">
      <c r="C1484" s="604"/>
      <c r="E1484" s="604"/>
      <c r="G1484" s="604"/>
      <c r="H1484" s="604"/>
    </row>
    <row r="1485" spans="3:8">
      <c r="C1485" s="604"/>
      <c r="E1485" s="604"/>
      <c r="G1485" s="604"/>
      <c r="H1485" s="604"/>
    </row>
    <row r="1486" spans="3:8">
      <c r="C1486" s="604"/>
      <c r="E1486" s="604"/>
      <c r="G1486" s="604"/>
      <c r="H1486" s="604"/>
    </row>
    <row r="1487" spans="3:8">
      <c r="C1487" s="604"/>
      <c r="E1487" s="604"/>
      <c r="G1487" s="604"/>
      <c r="H1487" s="604"/>
    </row>
    <row r="1488" spans="3:8">
      <c r="C1488" s="604"/>
      <c r="E1488" s="604"/>
      <c r="G1488" s="604"/>
      <c r="H1488" s="604"/>
    </row>
    <row r="1489" spans="3:8">
      <c r="C1489" s="604"/>
      <c r="E1489" s="604"/>
      <c r="G1489" s="604"/>
      <c r="H1489" s="604"/>
    </row>
    <row r="1490" spans="3:8">
      <c r="C1490" s="604"/>
      <c r="E1490" s="604"/>
      <c r="G1490" s="604"/>
      <c r="H1490" s="604"/>
    </row>
    <row r="1491" spans="3:8">
      <c r="C1491" s="604"/>
      <c r="E1491" s="604"/>
      <c r="G1491" s="604"/>
      <c r="H1491" s="604"/>
    </row>
    <row r="1492" spans="3:8">
      <c r="C1492" s="604"/>
      <c r="E1492" s="604"/>
      <c r="G1492" s="604"/>
      <c r="H1492" s="604"/>
    </row>
    <row r="1493" spans="3:8">
      <c r="C1493" s="604"/>
      <c r="E1493" s="604"/>
      <c r="G1493" s="604"/>
      <c r="H1493" s="604"/>
    </row>
    <row r="1494" spans="3:8">
      <c r="C1494" s="604"/>
      <c r="E1494" s="604"/>
      <c r="G1494" s="604"/>
      <c r="H1494" s="604"/>
    </row>
    <row r="1495" spans="3:8">
      <c r="C1495" s="604"/>
      <c r="E1495" s="604"/>
      <c r="G1495" s="604"/>
      <c r="H1495" s="604"/>
    </row>
    <row r="1496" spans="3:8">
      <c r="C1496" s="604"/>
      <c r="E1496" s="604"/>
      <c r="G1496" s="604"/>
      <c r="H1496" s="604"/>
    </row>
    <row r="1497" spans="3:8">
      <c r="C1497" s="604"/>
      <c r="E1497" s="604"/>
      <c r="G1497" s="604"/>
      <c r="H1497" s="604"/>
    </row>
    <row r="1498" spans="3:8">
      <c r="C1498" s="604"/>
      <c r="E1498" s="604"/>
      <c r="G1498" s="604"/>
      <c r="H1498" s="604"/>
    </row>
    <row r="1499" spans="3:8">
      <c r="C1499" s="604"/>
      <c r="E1499" s="604"/>
      <c r="G1499" s="604"/>
      <c r="H1499" s="604"/>
    </row>
    <row r="1500" spans="3:8">
      <c r="C1500" s="604"/>
      <c r="E1500" s="604"/>
      <c r="G1500" s="604"/>
      <c r="H1500" s="604"/>
    </row>
    <row r="1501" spans="3:8">
      <c r="C1501" s="604"/>
      <c r="E1501" s="604"/>
      <c r="G1501" s="604"/>
      <c r="H1501" s="604"/>
    </row>
    <row r="1502" spans="3:8">
      <c r="C1502" s="604"/>
      <c r="E1502" s="604"/>
      <c r="G1502" s="604"/>
      <c r="H1502" s="604"/>
    </row>
    <row r="1503" spans="3:8">
      <c r="C1503" s="604"/>
      <c r="E1503" s="604"/>
      <c r="G1503" s="604"/>
      <c r="H1503" s="604"/>
    </row>
    <row r="1504" spans="3:8">
      <c r="C1504" s="604"/>
      <c r="E1504" s="604"/>
      <c r="G1504" s="604"/>
      <c r="H1504" s="604"/>
    </row>
    <row r="1505" spans="3:8">
      <c r="C1505" s="604"/>
      <c r="E1505" s="604"/>
      <c r="G1505" s="604"/>
      <c r="H1505" s="604"/>
    </row>
    <row r="1506" spans="3:8">
      <c r="C1506" s="604"/>
      <c r="E1506" s="604"/>
      <c r="G1506" s="604"/>
      <c r="H1506" s="604"/>
    </row>
    <row r="1507" spans="3:8">
      <c r="C1507" s="604"/>
      <c r="E1507" s="604"/>
      <c r="G1507" s="604"/>
      <c r="H1507" s="604"/>
    </row>
    <row r="1508" spans="3:8">
      <c r="C1508" s="604"/>
      <c r="E1508" s="604"/>
      <c r="G1508" s="604"/>
      <c r="H1508" s="604"/>
    </row>
    <row r="1509" spans="3:8">
      <c r="C1509" s="604"/>
      <c r="E1509" s="604"/>
      <c r="G1509" s="604"/>
      <c r="H1509" s="604"/>
    </row>
    <row r="1510" spans="3:8">
      <c r="C1510" s="604"/>
      <c r="E1510" s="604"/>
      <c r="G1510" s="604"/>
      <c r="H1510" s="604"/>
    </row>
    <row r="1511" spans="3:8">
      <c r="C1511" s="604"/>
      <c r="E1511" s="604"/>
      <c r="G1511" s="604"/>
      <c r="H1511" s="604"/>
    </row>
    <row r="1512" spans="3:8">
      <c r="C1512" s="604"/>
      <c r="E1512" s="604"/>
      <c r="G1512" s="604"/>
      <c r="H1512" s="604"/>
    </row>
    <row r="1513" spans="3:8">
      <c r="C1513" s="604"/>
      <c r="E1513" s="604"/>
      <c r="G1513" s="604"/>
      <c r="H1513" s="604"/>
    </row>
    <row r="1514" spans="3:8">
      <c r="C1514" s="604"/>
      <c r="E1514" s="604"/>
      <c r="G1514" s="604"/>
      <c r="H1514" s="604"/>
    </row>
    <row r="1515" spans="3:8">
      <c r="C1515" s="604"/>
      <c r="E1515" s="604"/>
      <c r="G1515" s="604"/>
      <c r="H1515" s="604"/>
    </row>
    <row r="1516" spans="3:8">
      <c r="C1516" s="604"/>
      <c r="E1516" s="604"/>
      <c r="G1516" s="604"/>
      <c r="H1516" s="604"/>
    </row>
    <row r="1517" spans="3:8">
      <c r="C1517" s="604"/>
      <c r="E1517" s="604"/>
      <c r="G1517" s="604"/>
      <c r="H1517" s="604"/>
    </row>
    <row r="1518" spans="3:8">
      <c r="C1518" s="604"/>
      <c r="E1518" s="604"/>
      <c r="G1518" s="604"/>
      <c r="H1518" s="604"/>
    </row>
    <row r="1519" spans="3:8">
      <c r="C1519" s="604"/>
      <c r="E1519" s="604"/>
      <c r="G1519" s="604"/>
      <c r="H1519" s="604"/>
    </row>
    <row r="1520" spans="3:8">
      <c r="C1520" s="604"/>
      <c r="E1520" s="604"/>
      <c r="G1520" s="604"/>
      <c r="H1520" s="604"/>
    </row>
    <row r="1521" spans="3:8">
      <c r="C1521" s="604"/>
      <c r="E1521" s="604"/>
      <c r="G1521" s="604"/>
      <c r="H1521" s="604"/>
    </row>
    <row r="1522" spans="3:8">
      <c r="C1522" s="604"/>
      <c r="E1522" s="604"/>
      <c r="G1522" s="604"/>
      <c r="H1522" s="604"/>
    </row>
    <row r="1523" spans="3:8">
      <c r="C1523" s="604"/>
      <c r="E1523" s="604"/>
      <c r="G1523" s="604"/>
      <c r="H1523" s="604"/>
    </row>
    <row r="1524" spans="3:8">
      <c r="C1524" s="604"/>
      <c r="E1524" s="604"/>
      <c r="G1524" s="604"/>
      <c r="H1524" s="604"/>
    </row>
    <row r="1525" spans="3:8">
      <c r="C1525" s="604"/>
      <c r="E1525" s="604"/>
      <c r="G1525" s="604"/>
      <c r="H1525" s="604"/>
    </row>
    <row r="1526" spans="3:8">
      <c r="C1526" s="604"/>
      <c r="E1526" s="604"/>
      <c r="G1526" s="604"/>
      <c r="H1526" s="604"/>
    </row>
    <row r="1527" spans="3:8">
      <c r="C1527" s="604"/>
      <c r="E1527" s="604"/>
      <c r="G1527" s="604"/>
      <c r="H1527" s="604"/>
    </row>
    <row r="1528" spans="3:8">
      <c r="C1528" s="604"/>
      <c r="E1528" s="604"/>
      <c r="G1528" s="604"/>
      <c r="H1528" s="604"/>
    </row>
    <row r="1529" spans="3:8">
      <c r="C1529" s="604"/>
      <c r="E1529" s="604"/>
      <c r="G1529" s="604"/>
      <c r="H1529" s="604"/>
    </row>
    <row r="1530" spans="3:8">
      <c r="C1530" s="604"/>
      <c r="E1530" s="604"/>
      <c r="G1530" s="604"/>
      <c r="H1530" s="604"/>
    </row>
    <row r="1531" spans="3:8">
      <c r="C1531" s="604"/>
      <c r="E1531" s="604"/>
      <c r="G1531" s="604"/>
      <c r="H1531" s="604"/>
    </row>
    <row r="1532" spans="3:8">
      <c r="C1532" s="604"/>
      <c r="E1532" s="604"/>
      <c r="G1532" s="604"/>
      <c r="H1532" s="604"/>
    </row>
    <row r="1533" spans="3:8">
      <c r="C1533" s="604"/>
      <c r="E1533" s="604"/>
      <c r="G1533" s="604"/>
      <c r="H1533" s="604"/>
    </row>
    <row r="1534" spans="3:8">
      <c r="C1534" s="604"/>
      <c r="E1534" s="604"/>
      <c r="G1534" s="604"/>
      <c r="H1534" s="604"/>
    </row>
    <row r="1535" spans="3:8">
      <c r="C1535" s="604"/>
      <c r="E1535" s="604"/>
      <c r="G1535" s="604"/>
      <c r="H1535" s="604"/>
    </row>
    <row r="1536" spans="3:8">
      <c r="C1536" s="604"/>
      <c r="E1536" s="604"/>
      <c r="G1536" s="604"/>
      <c r="H1536" s="604"/>
    </row>
    <row r="1537" spans="3:8">
      <c r="C1537" s="604"/>
      <c r="E1537" s="604"/>
      <c r="G1537" s="604"/>
      <c r="H1537" s="604"/>
    </row>
    <row r="1538" spans="3:8">
      <c r="C1538" s="604"/>
      <c r="E1538" s="604"/>
      <c r="G1538" s="604"/>
      <c r="H1538" s="604"/>
    </row>
    <row r="1539" spans="3:8">
      <c r="C1539" s="604"/>
      <c r="E1539" s="604"/>
      <c r="G1539" s="604"/>
      <c r="H1539" s="604"/>
    </row>
    <row r="1540" spans="3:8">
      <c r="C1540" s="604"/>
      <c r="E1540" s="604"/>
      <c r="G1540" s="604"/>
      <c r="H1540" s="604"/>
    </row>
    <row r="1541" spans="3:8">
      <c r="C1541" s="604"/>
      <c r="E1541" s="604"/>
      <c r="G1541" s="604"/>
      <c r="H1541" s="604"/>
    </row>
    <row r="1542" spans="3:8">
      <c r="C1542" s="604"/>
      <c r="E1542" s="604"/>
      <c r="G1542" s="604"/>
      <c r="H1542" s="604"/>
    </row>
    <row r="1543" spans="3:8">
      <c r="C1543" s="604"/>
      <c r="E1543" s="604"/>
      <c r="G1543" s="604"/>
      <c r="H1543" s="604"/>
    </row>
    <row r="1544" spans="3:8">
      <c r="C1544" s="604"/>
      <c r="E1544" s="604"/>
      <c r="G1544" s="604"/>
      <c r="H1544" s="604"/>
    </row>
    <row r="1545" spans="3:8">
      <c r="C1545" s="604"/>
      <c r="E1545" s="604"/>
      <c r="G1545" s="604"/>
      <c r="H1545" s="604"/>
    </row>
    <row r="1546" spans="3:8">
      <c r="C1546" s="604"/>
      <c r="E1546" s="604"/>
      <c r="G1546" s="604"/>
      <c r="H1546" s="604"/>
    </row>
    <row r="1547" spans="3:8">
      <c r="C1547" s="604"/>
      <c r="E1547" s="604"/>
      <c r="G1547" s="604"/>
      <c r="H1547" s="604"/>
    </row>
    <row r="1548" spans="3:8">
      <c r="C1548" s="604"/>
      <c r="E1548" s="604"/>
      <c r="G1548" s="604"/>
      <c r="H1548" s="604"/>
    </row>
    <row r="1549" spans="3:8">
      <c r="C1549" s="604"/>
      <c r="E1549" s="604"/>
      <c r="G1549" s="604"/>
      <c r="H1549" s="604"/>
    </row>
    <row r="1550" spans="3:8">
      <c r="C1550" s="604"/>
      <c r="E1550" s="604"/>
      <c r="G1550" s="604"/>
      <c r="H1550" s="604"/>
    </row>
    <row r="1551" spans="3:8">
      <c r="C1551" s="604"/>
      <c r="E1551" s="604"/>
      <c r="G1551" s="604"/>
      <c r="H1551" s="604"/>
    </row>
    <row r="1552" spans="3:8">
      <c r="C1552" s="604"/>
      <c r="E1552" s="604"/>
      <c r="G1552" s="604"/>
      <c r="H1552" s="604"/>
    </row>
    <row r="1553" spans="3:8">
      <c r="C1553" s="604"/>
      <c r="E1553" s="604"/>
      <c r="G1553" s="604"/>
      <c r="H1553" s="604"/>
    </row>
    <row r="1554" spans="3:8">
      <c r="C1554" s="604"/>
      <c r="E1554" s="604"/>
      <c r="G1554" s="604"/>
      <c r="H1554" s="604"/>
    </row>
    <row r="1555" spans="3:8">
      <c r="C1555" s="604"/>
      <c r="E1555" s="604"/>
      <c r="G1555" s="604"/>
      <c r="H1555" s="604"/>
    </row>
    <row r="1556" spans="3:8">
      <c r="C1556" s="604"/>
      <c r="E1556" s="604"/>
      <c r="G1556" s="604"/>
      <c r="H1556" s="604"/>
    </row>
    <row r="1557" spans="3:8">
      <c r="C1557" s="604"/>
      <c r="E1557" s="604"/>
      <c r="G1557" s="604"/>
      <c r="H1557" s="604"/>
    </row>
    <row r="1558" spans="3:8">
      <c r="C1558" s="604"/>
      <c r="E1558" s="604"/>
      <c r="G1558" s="604"/>
      <c r="H1558" s="604"/>
    </row>
    <row r="1559" spans="3:8">
      <c r="C1559" s="604"/>
      <c r="E1559" s="604"/>
      <c r="G1559" s="604"/>
      <c r="H1559" s="604"/>
    </row>
    <row r="1560" spans="3:8">
      <c r="C1560" s="604"/>
      <c r="E1560" s="604"/>
      <c r="G1560" s="604"/>
      <c r="H1560" s="604"/>
    </row>
    <row r="1561" spans="3:8">
      <c r="C1561" s="604"/>
      <c r="E1561" s="604"/>
      <c r="G1561" s="604"/>
      <c r="H1561" s="604"/>
    </row>
    <row r="1562" spans="3:8">
      <c r="C1562" s="604"/>
      <c r="E1562" s="604"/>
      <c r="G1562" s="604"/>
      <c r="H1562" s="604"/>
    </row>
    <row r="1563" spans="3:8">
      <c r="C1563" s="604"/>
      <c r="E1563" s="604"/>
      <c r="G1563" s="604"/>
      <c r="H1563" s="604"/>
    </row>
    <row r="1564" spans="3:8">
      <c r="C1564" s="604"/>
      <c r="E1564" s="604"/>
      <c r="G1564" s="604"/>
      <c r="H1564" s="604"/>
    </row>
    <row r="1565" spans="3:8">
      <c r="C1565" s="604"/>
      <c r="E1565" s="604"/>
      <c r="G1565" s="604"/>
      <c r="H1565" s="604"/>
    </row>
    <row r="1566" spans="3:8">
      <c r="C1566" s="604"/>
      <c r="E1566" s="604"/>
      <c r="G1566" s="604"/>
      <c r="H1566" s="604"/>
    </row>
    <row r="1567" spans="3:8">
      <c r="C1567" s="604"/>
      <c r="E1567" s="604"/>
      <c r="G1567" s="604"/>
      <c r="H1567" s="604"/>
    </row>
    <row r="1568" spans="3:8">
      <c r="C1568" s="604"/>
      <c r="E1568" s="604"/>
      <c r="G1568" s="604"/>
      <c r="H1568" s="604"/>
    </row>
    <row r="1569" spans="3:8">
      <c r="C1569" s="604"/>
      <c r="E1569" s="604"/>
      <c r="G1569" s="604"/>
      <c r="H1569" s="604"/>
    </row>
    <row r="1570" spans="3:8">
      <c r="C1570" s="604"/>
      <c r="E1570" s="604"/>
      <c r="G1570" s="604"/>
      <c r="H1570" s="604"/>
    </row>
    <row r="1571" spans="3:8">
      <c r="C1571" s="604"/>
      <c r="E1571" s="604"/>
      <c r="G1571" s="604"/>
      <c r="H1571" s="604"/>
    </row>
    <row r="1572" spans="3:8">
      <c r="C1572" s="604"/>
      <c r="E1572" s="604"/>
      <c r="G1572" s="604"/>
      <c r="H1572" s="604"/>
    </row>
    <row r="1573" spans="3:8">
      <c r="C1573" s="604"/>
      <c r="E1573" s="604"/>
      <c r="G1573" s="604"/>
      <c r="H1573" s="604"/>
    </row>
    <row r="1574" spans="3:8">
      <c r="C1574" s="604"/>
      <c r="E1574" s="604"/>
      <c r="G1574" s="604"/>
      <c r="H1574" s="604"/>
    </row>
    <row r="1575" spans="3:8">
      <c r="C1575" s="604"/>
      <c r="E1575" s="604"/>
      <c r="G1575" s="604"/>
      <c r="H1575" s="604"/>
    </row>
    <row r="1576" spans="3:8">
      <c r="C1576" s="604"/>
      <c r="E1576" s="604"/>
      <c r="G1576" s="604"/>
      <c r="H1576" s="604"/>
    </row>
    <row r="1577" spans="3:8">
      <c r="C1577" s="604"/>
      <c r="E1577" s="604"/>
      <c r="G1577" s="604"/>
      <c r="H1577" s="604"/>
    </row>
    <row r="1578" spans="3:8">
      <c r="C1578" s="604"/>
      <c r="E1578" s="604"/>
      <c r="G1578" s="604"/>
      <c r="H1578" s="604"/>
    </row>
    <row r="1579" spans="3:8">
      <c r="C1579" s="604"/>
      <c r="E1579" s="604"/>
      <c r="G1579" s="604"/>
      <c r="H1579" s="604"/>
    </row>
    <row r="1580" spans="3:8">
      <c r="C1580" s="604"/>
      <c r="E1580" s="604"/>
      <c r="G1580" s="604"/>
      <c r="H1580" s="604"/>
    </row>
    <row r="1581" spans="3:8">
      <c r="C1581" s="604"/>
      <c r="E1581" s="604"/>
      <c r="G1581" s="604"/>
      <c r="H1581" s="604"/>
    </row>
    <row r="1582" spans="3:8">
      <c r="C1582" s="604"/>
      <c r="E1582" s="604"/>
      <c r="G1582" s="604"/>
      <c r="H1582" s="604"/>
    </row>
    <row r="1583" spans="3:8">
      <c r="C1583" s="604"/>
      <c r="E1583" s="604"/>
      <c r="G1583" s="604"/>
      <c r="H1583" s="604"/>
    </row>
    <row r="1584" spans="3:8">
      <c r="C1584" s="604"/>
      <c r="E1584" s="604"/>
      <c r="G1584" s="604"/>
      <c r="H1584" s="604"/>
    </row>
    <row r="1585" spans="3:8">
      <c r="C1585" s="604"/>
      <c r="E1585" s="604"/>
      <c r="G1585" s="604"/>
      <c r="H1585" s="604"/>
    </row>
    <row r="1586" spans="3:8">
      <c r="C1586" s="604"/>
      <c r="E1586" s="604"/>
      <c r="G1586" s="604"/>
      <c r="H1586" s="604"/>
    </row>
    <row r="1587" spans="3:8">
      <c r="C1587" s="604"/>
      <c r="E1587" s="604"/>
      <c r="G1587" s="604"/>
      <c r="H1587" s="604"/>
    </row>
    <row r="1588" spans="3:8">
      <c r="C1588" s="604"/>
      <c r="E1588" s="604"/>
      <c r="G1588" s="604"/>
      <c r="H1588" s="604"/>
    </row>
    <row r="1589" spans="3:8">
      <c r="C1589" s="604"/>
      <c r="E1589" s="604"/>
      <c r="G1589" s="604"/>
      <c r="H1589" s="604"/>
    </row>
    <row r="1590" spans="3:8">
      <c r="C1590" s="604"/>
      <c r="E1590" s="604"/>
      <c r="G1590" s="604"/>
      <c r="H1590" s="604"/>
    </row>
    <row r="1591" spans="3:8">
      <c r="C1591" s="604"/>
      <c r="E1591" s="604"/>
      <c r="G1591" s="604"/>
      <c r="H1591" s="604"/>
    </row>
    <row r="1592" spans="3:8">
      <c r="C1592" s="604"/>
      <c r="E1592" s="604"/>
      <c r="G1592" s="604"/>
      <c r="H1592" s="604"/>
    </row>
    <row r="1593" spans="3:8">
      <c r="C1593" s="604"/>
      <c r="E1593" s="604"/>
      <c r="G1593" s="604"/>
      <c r="H1593" s="604"/>
    </row>
    <row r="1594" spans="3:8">
      <c r="C1594" s="604"/>
      <c r="E1594" s="604"/>
      <c r="G1594" s="604"/>
      <c r="H1594" s="604"/>
    </row>
    <row r="1595" spans="3:8">
      <c r="C1595" s="604"/>
      <c r="E1595" s="604"/>
      <c r="G1595" s="604"/>
      <c r="H1595" s="604"/>
    </row>
    <row r="1596" spans="3:8">
      <c r="C1596" s="604"/>
      <c r="E1596" s="604"/>
      <c r="G1596" s="604"/>
      <c r="H1596" s="604"/>
    </row>
    <row r="1597" spans="3:8">
      <c r="C1597" s="604"/>
      <c r="E1597" s="604"/>
      <c r="G1597" s="604"/>
      <c r="H1597" s="604"/>
    </row>
    <row r="1598" spans="3:8">
      <c r="C1598" s="604"/>
      <c r="E1598" s="604"/>
      <c r="G1598" s="604"/>
      <c r="H1598" s="604"/>
    </row>
    <row r="1599" spans="3:8">
      <c r="C1599" s="604"/>
      <c r="E1599" s="604"/>
      <c r="G1599" s="604"/>
      <c r="H1599" s="604"/>
    </row>
    <row r="1600" spans="3:8">
      <c r="C1600" s="604"/>
      <c r="E1600" s="604"/>
      <c r="G1600" s="604"/>
      <c r="H1600" s="604"/>
    </row>
    <row r="1601" spans="3:8">
      <c r="C1601" s="604"/>
      <c r="E1601" s="604"/>
      <c r="G1601" s="604"/>
      <c r="H1601" s="604"/>
    </row>
    <row r="1602" spans="3:8">
      <c r="C1602" s="604"/>
      <c r="E1602" s="604"/>
      <c r="G1602" s="604"/>
      <c r="H1602" s="604"/>
    </row>
    <row r="1603" spans="3:8">
      <c r="C1603" s="604"/>
      <c r="E1603" s="604"/>
      <c r="G1603" s="604"/>
      <c r="H1603" s="604"/>
    </row>
    <row r="1604" spans="3:8">
      <c r="C1604" s="604"/>
      <c r="E1604" s="604"/>
      <c r="G1604" s="604"/>
      <c r="H1604" s="604"/>
    </row>
    <row r="1605" spans="3:8">
      <c r="C1605" s="604"/>
      <c r="E1605" s="604"/>
      <c r="G1605" s="604"/>
      <c r="H1605" s="604"/>
    </row>
    <row r="1606" spans="3:8">
      <c r="C1606" s="604"/>
      <c r="E1606" s="604"/>
      <c r="G1606" s="604"/>
      <c r="H1606" s="604"/>
    </row>
    <row r="1607" spans="3:8">
      <c r="C1607" s="604"/>
      <c r="E1607" s="604"/>
      <c r="G1607" s="604"/>
      <c r="H1607" s="604"/>
    </row>
    <row r="1608" spans="3:8">
      <c r="C1608" s="604"/>
      <c r="E1608" s="604"/>
      <c r="G1608" s="604"/>
      <c r="H1608" s="604"/>
    </row>
    <row r="1609" spans="3:8">
      <c r="C1609" s="604"/>
      <c r="E1609" s="604"/>
      <c r="G1609" s="604"/>
      <c r="H1609" s="604"/>
    </row>
    <row r="1610" spans="3:8">
      <c r="C1610" s="604"/>
      <c r="E1610" s="604"/>
      <c r="G1610" s="604"/>
      <c r="H1610" s="604"/>
    </row>
    <row r="1611" spans="3:8">
      <c r="C1611" s="604"/>
      <c r="E1611" s="604"/>
      <c r="G1611" s="604"/>
      <c r="H1611" s="604"/>
    </row>
    <row r="1612" spans="3:8">
      <c r="C1612" s="604"/>
      <c r="E1612" s="604"/>
      <c r="G1612" s="604"/>
      <c r="H1612" s="604"/>
    </row>
    <row r="1613" spans="3:8">
      <c r="C1613" s="604"/>
      <c r="E1613" s="604"/>
      <c r="G1613" s="604"/>
      <c r="H1613" s="604"/>
    </row>
    <row r="1614" spans="3:8">
      <c r="C1614" s="604"/>
      <c r="E1614" s="604"/>
      <c r="G1614" s="604"/>
      <c r="H1614" s="604"/>
    </row>
    <row r="1615" spans="3:8">
      <c r="C1615" s="604"/>
      <c r="E1615" s="604"/>
      <c r="G1615" s="604"/>
      <c r="H1615" s="604"/>
    </row>
    <row r="1616" spans="3:8">
      <c r="C1616" s="604"/>
      <c r="E1616" s="604"/>
      <c r="G1616" s="604"/>
      <c r="H1616" s="604"/>
    </row>
    <row r="1617" spans="3:8">
      <c r="C1617" s="604"/>
      <c r="E1617" s="604"/>
      <c r="G1617" s="604"/>
      <c r="H1617" s="604"/>
    </row>
    <row r="1618" spans="3:8">
      <c r="C1618" s="604"/>
      <c r="E1618" s="604"/>
      <c r="G1618" s="604"/>
      <c r="H1618" s="604"/>
    </row>
    <row r="1619" spans="3:8">
      <c r="C1619" s="604"/>
      <c r="E1619" s="604"/>
      <c r="G1619" s="604"/>
      <c r="H1619" s="604"/>
    </row>
    <row r="1620" spans="3:8">
      <c r="C1620" s="604"/>
      <c r="E1620" s="604"/>
      <c r="G1620" s="604"/>
      <c r="H1620" s="604"/>
    </row>
    <row r="1621" spans="3:8">
      <c r="C1621" s="604"/>
      <c r="E1621" s="604"/>
      <c r="G1621" s="604"/>
      <c r="H1621" s="604"/>
    </row>
    <row r="1622" spans="3:8">
      <c r="C1622" s="604"/>
      <c r="E1622" s="604"/>
      <c r="G1622" s="604"/>
      <c r="H1622" s="604"/>
    </row>
    <row r="1623" spans="3:8">
      <c r="C1623" s="604"/>
      <c r="E1623" s="604"/>
      <c r="G1623" s="604"/>
      <c r="H1623" s="604"/>
    </row>
    <row r="1624" spans="3:8">
      <c r="C1624" s="604"/>
      <c r="E1624" s="604"/>
      <c r="G1624" s="604"/>
      <c r="H1624" s="604"/>
    </row>
    <row r="1625" spans="3:8">
      <c r="C1625" s="604"/>
      <c r="E1625" s="604"/>
      <c r="G1625" s="604"/>
      <c r="H1625" s="604"/>
    </row>
    <row r="1626" spans="3:8">
      <c r="C1626" s="604"/>
      <c r="E1626" s="604"/>
      <c r="G1626" s="604"/>
      <c r="H1626" s="604"/>
    </row>
    <row r="1627" spans="3:8">
      <c r="C1627" s="604"/>
      <c r="E1627" s="604"/>
      <c r="G1627" s="604"/>
      <c r="H1627" s="604"/>
    </row>
    <row r="1628" spans="3:8">
      <c r="C1628" s="604"/>
      <c r="E1628" s="604"/>
      <c r="G1628" s="604"/>
      <c r="H1628" s="604"/>
    </row>
    <row r="1629" spans="3:8">
      <c r="C1629" s="604"/>
      <c r="E1629" s="604"/>
      <c r="G1629" s="604"/>
      <c r="H1629" s="604"/>
    </row>
    <row r="1630" spans="3:8">
      <c r="C1630" s="604"/>
      <c r="E1630" s="604"/>
      <c r="G1630" s="604"/>
      <c r="H1630" s="604"/>
    </row>
    <row r="1631" spans="3:8">
      <c r="C1631" s="604"/>
      <c r="E1631" s="604"/>
      <c r="G1631" s="604"/>
      <c r="H1631" s="604"/>
    </row>
    <row r="1632" spans="3:8">
      <c r="C1632" s="604"/>
      <c r="E1632" s="604"/>
      <c r="G1632" s="604"/>
      <c r="H1632" s="604"/>
    </row>
    <row r="1633" spans="3:8">
      <c r="C1633" s="604"/>
      <c r="E1633" s="604"/>
      <c r="G1633" s="604"/>
      <c r="H1633" s="604"/>
    </row>
    <row r="1634" spans="3:8">
      <c r="C1634" s="604"/>
      <c r="E1634" s="604"/>
      <c r="G1634" s="604"/>
      <c r="H1634" s="604"/>
    </row>
    <row r="1635" spans="3:8">
      <c r="C1635" s="604"/>
      <c r="E1635" s="604"/>
      <c r="G1635" s="604"/>
      <c r="H1635" s="604"/>
    </row>
    <row r="1636" spans="3:8">
      <c r="C1636" s="604"/>
      <c r="E1636" s="604"/>
      <c r="G1636" s="604"/>
      <c r="H1636" s="604"/>
    </row>
    <row r="1637" spans="3:8">
      <c r="C1637" s="604"/>
      <c r="E1637" s="604"/>
      <c r="G1637" s="604"/>
      <c r="H1637" s="604"/>
    </row>
    <row r="1638" spans="3:8">
      <c r="C1638" s="604"/>
      <c r="E1638" s="604"/>
      <c r="G1638" s="604"/>
      <c r="H1638" s="604"/>
    </row>
    <row r="1639" spans="3:8">
      <c r="C1639" s="604"/>
      <c r="E1639" s="604"/>
      <c r="G1639" s="604"/>
      <c r="H1639" s="604"/>
    </row>
    <row r="1640" spans="3:8">
      <c r="C1640" s="604"/>
      <c r="E1640" s="604"/>
      <c r="G1640" s="604"/>
      <c r="H1640" s="604"/>
    </row>
    <row r="1641" spans="3:8">
      <c r="C1641" s="604"/>
      <c r="E1641" s="604"/>
      <c r="G1641" s="604"/>
      <c r="H1641" s="604"/>
    </row>
    <row r="1642" spans="3:8">
      <c r="C1642" s="604"/>
      <c r="E1642" s="604"/>
      <c r="G1642" s="604"/>
      <c r="H1642" s="604"/>
    </row>
    <row r="1643" spans="3:8">
      <c r="C1643" s="604"/>
      <c r="E1643" s="604"/>
      <c r="G1643" s="604"/>
      <c r="H1643" s="604"/>
    </row>
    <row r="1644" spans="3:8">
      <c r="C1644" s="604"/>
      <c r="E1644" s="604"/>
      <c r="G1644" s="604"/>
      <c r="H1644" s="604"/>
    </row>
    <row r="1645" spans="3:8">
      <c r="C1645" s="604"/>
      <c r="E1645" s="604"/>
      <c r="G1645" s="604"/>
      <c r="H1645" s="604"/>
    </row>
    <row r="1646" spans="3:8">
      <c r="C1646" s="604"/>
      <c r="E1646" s="604"/>
      <c r="G1646" s="604"/>
      <c r="H1646" s="604"/>
    </row>
    <row r="1647" spans="3:8">
      <c r="C1647" s="604"/>
      <c r="E1647" s="604"/>
      <c r="G1647" s="604"/>
      <c r="H1647" s="604"/>
    </row>
    <row r="1648" spans="3:8">
      <c r="C1648" s="604"/>
      <c r="E1648" s="604"/>
      <c r="G1648" s="604"/>
      <c r="H1648" s="604"/>
    </row>
    <row r="1649" spans="3:8">
      <c r="C1649" s="604"/>
      <c r="E1649" s="604"/>
      <c r="G1649" s="604"/>
      <c r="H1649" s="604"/>
    </row>
    <row r="1650" spans="3:8">
      <c r="C1650" s="604"/>
      <c r="E1650" s="604"/>
      <c r="G1650" s="604"/>
      <c r="H1650" s="604"/>
    </row>
    <row r="1651" spans="3:8">
      <c r="C1651" s="604"/>
      <c r="E1651" s="604"/>
      <c r="G1651" s="604"/>
      <c r="H1651" s="604"/>
    </row>
    <row r="1652" spans="3:8">
      <c r="C1652" s="604"/>
      <c r="E1652" s="604"/>
      <c r="G1652" s="604"/>
      <c r="H1652" s="604"/>
    </row>
    <row r="1653" spans="3:8">
      <c r="C1653" s="604"/>
      <c r="E1653" s="604"/>
      <c r="G1653" s="604"/>
      <c r="H1653" s="604"/>
    </row>
    <row r="1654" spans="3:8">
      <c r="C1654" s="604"/>
      <c r="E1654" s="604"/>
      <c r="G1654" s="604"/>
      <c r="H1654" s="604"/>
    </row>
    <row r="1655" spans="3:8">
      <c r="C1655" s="604"/>
      <c r="E1655" s="604"/>
      <c r="G1655" s="604"/>
      <c r="H1655" s="604"/>
    </row>
    <row r="1656" spans="3:8">
      <c r="C1656" s="604"/>
      <c r="E1656" s="604"/>
      <c r="G1656" s="604"/>
      <c r="H1656" s="604"/>
    </row>
    <row r="1657" spans="3:8">
      <c r="C1657" s="604"/>
      <c r="E1657" s="604"/>
      <c r="G1657" s="604"/>
      <c r="H1657" s="604"/>
    </row>
    <row r="1658" spans="3:8">
      <c r="C1658" s="604"/>
      <c r="E1658" s="604"/>
      <c r="G1658" s="604"/>
      <c r="H1658" s="604"/>
    </row>
    <row r="1659" spans="3:8">
      <c r="C1659" s="604"/>
      <c r="E1659" s="604"/>
      <c r="G1659" s="604"/>
      <c r="H1659" s="604"/>
    </row>
    <row r="1660" spans="3:8">
      <c r="C1660" s="604"/>
      <c r="E1660" s="604"/>
      <c r="G1660" s="604"/>
      <c r="H1660" s="604"/>
    </row>
    <row r="1661" spans="3:8">
      <c r="C1661" s="604"/>
      <c r="E1661" s="604"/>
      <c r="G1661" s="604"/>
      <c r="H1661" s="604"/>
    </row>
    <row r="1662" spans="3:8">
      <c r="C1662" s="604"/>
      <c r="E1662" s="604"/>
      <c r="G1662" s="604"/>
      <c r="H1662" s="604"/>
    </row>
    <row r="1663" spans="3:8">
      <c r="C1663" s="604"/>
      <c r="E1663" s="604"/>
      <c r="G1663" s="604"/>
      <c r="H1663" s="604"/>
    </row>
    <row r="1664" spans="3:8">
      <c r="C1664" s="604"/>
      <c r="E1664" s="604"/>
      <c r="G1664" s="604"/>
      <c r="H1664" s="604"/>
    </row>
    <row r="1665" spans="3:8">
      <c r="C1665" s="604"/>
      <c r="E1665" s="604"/>
      <c r="G1665" s="604"/>
      <c r="H1665" s="604"/>
    </row>
    <row r="1666" spans="3:8">
      <c r="C1666" s="604"/>
      <c r="E1666" s="604"/>
      <c r="G1666" s="604"/>
      <c r="H1666" s="604"/>
    </row>
    <row r="1667" spans="3:8">
      <c r="C1667" s="604"/>
      <c r="E1667" s="604"/>
      <c r="G1667" s="604"/>
      <c r="H1667" s="604"/>
    </row>
    <row r="1668" spans="3:8">
      <c r="C1668" s="604"/>
      <c r="E1668" s="604"/>
      <c r="G1668" s="604"/>
      <c r="H1668" s="604"/>
    </row>
    <row r="1669" spans="3:8">
      <c r="C1669" s="604"/>
      <c r="E1669" s="604"/>
      <c r="G1669" s="604"/>
      <c r="H1669" s="604"/>
    </row>
    <row r="1670" spans="3:8">
      <c r="C1670" s="604"/>
      <c r="E1670" s="604"/>
      <c r="G1670" s="604"/>
      <c r="H1670" s="604"/>
    </row>
    <row r="1671" spans="3:8">
      <c r="C1671" s="604"/>
      <c r="E1671" s="604"/>
      <c r="G1671" s="604"/>
      <c r="H1671" s="604"/>
    </row>
    <row r="1672" spans="3:8">
      <c r="C1672" s="604"/>
      <c r="E1672" s="604"/>
      <c r="G1672" s="604"/>
      <c r="H1672" s="604"/>
    </row>
    <row r="1673" spans="3:8">
      <c r="C1673" s="604"/>
      <c r="E1673" s="604"/>
      <c r="G1673" s="604"/>
      <c r="H1673" s="604"/>
    </row>
    <row r="1674" spans="3:8">
      <c r="C1674" s="604"/>
      <c r="E1674" s="604"/>
      <c r="G1674" s="604"/>
      <c r="H1674" s="604"/>
    </row>
    <row r="1675" spans="3:8">
      <c r="C1675" s="604"/>
      <c r="E1675" s="604"/>
      <c r="G1675" s="604"/>
      <c r="H1675" s="604"/>
    </row>
    <row r="1676" spans="3:8">
      <c r="C1676" s="604"/>
      <c r="E1676" s="604"/>
      <c r="G1676" s="604"/>
      <c r="H1676" s="604"/>
    </row>
    <row r="1677" spans="3:8">
      <c r="C1677" s="604"/>
      <c r="E1677" s="604"/>
      <c r="G1677" s="604"/>
      <c r="H1677" s="604"/>
    </row>
    <row r="1678" spans="3:8">
      <c r="C1678" s="604"/>
      <c r="E1678" s="604"/>
      <c r="G1678" s="604"/>
      <c r="H1678" s="604"/>
    </row>
    <row r="1679" spans="3:8">
      <c r="C1679" s="604"/>
      <c r="E1679" s="604"/>
      <c r="G1679" s="604"/>
      <c r="H1679" s="604"/>
    </row>
    <row r="1680" spans="3:8">
      <c r="C1680" s="604"/>
      <c r="E1680" s="604"/>
      <c r="G1680" s="604"/>
      <c r="H1680" s="604"/>
    </row>
    <row r="1681" spans="3:8">
      <c r="C1681" s="604"/>
      <c r="E1681" s="604"/>
      <c r="G1681" s="604"/>
      <c r="H1681" s="604"/>
    </row>
    <row r="1682" spans="3:8">
      <c r="C1682" s="604"/>
      <c r="E1682" s="604"/>
      <c r="G1682" s="604"/>
      <c r="H1682" s="604"/>
    </row>
    <row r="1683" spans="3:8">
      <c r="C1683" s="604"/>
      <c r="E1683" s="604"/>
      <c r="G1683" s="604"/>
      <c r="H1683" s="604"/>
    </row>
    <row r="1684" spans="3:8">
      <c r="C1684" s="604"/>
      <c r="E1684" s="604"/>
      <c r="G1684" s="604"/>
      <c r="H1684" s="604"/>
    </row>
    <row r="1685" spans="3:8">
      <c r="C1685" s="604"/>
      <c r="E1685" s="604"/>
      <c r="G1685" s="604"/>
      <c r="H1685" s="604"/>
    </row>
    <row r="1686" spans="3:8">
      <c r="C1686" s="604"/>
      <c r="E1686" s="604"/>
      <c r="G1686" s="604"/>
      <c r="H1686" s="604"/>
    </row>
    <row r="1687" spans="3:8">
      <c r="C1687" s="604"/>
      <c r="E1687" s="604"/>
      <c r="G1687" s="604"/>
      <c r="H1687" s="604"/>
    </row>
    <row r="1688" spans="3:8">
      <c r="C1688" s="604"/>
      <c r="E1688" s="604"/>
      <c r="G1688" s="604"/>
      <c r="H1688" s="604"/>
    </row>
    <row r="1689" spans="3:8">
      <c r="C1689" s="604"/>
      <c r="E1689" s="604"/>
      <c r="G1689" s="604"/>
      <c r="H1689" s="604"/>
    </row>
    <row r="1690" spans="3:8">
      <c r="C1690" s="604"/>
      <c r="E1690" s="604"/>
      <c r="G1690" s="604"/>
      <c r="H1690" s="604"/>
    </row>
    <row r="1691" spans="3:8">
      <c r="C1691" s="604"/>
      <c r="E1691" s="604"/>
      <c r="G1691" s="604"/>
      <c r="H1691" s="604"/>
    </row>
    <row r="1692" spans="3:8">
      <c r="C1692" s="604"/>
      <c r="E1692" s="604"/>
      <c r="G1692" s="604"/>
      <c r="H1692" s="604"/>
    </row>
    <row r="1693" spans="3:8">
      <c r="C1693" s="604"/>
      <c r="E1693" s="604"/>
      <c r="G1693" s="604"/>
      <c r="H1693" s="604"/>
    </row>
    <row r="1694" spans="3:8">
      <c r="C1694" s="604"/>
      <c r="E1694" s="604"/>
      <c r="G1694" s="604"/>
      <c r="H1694" s="604"/>
    </row>
    <row r="1695" spans="3:8">
      <c r="C1695" s="604"/>
      <c r="E1695" s="604"/>
      <c r="G1695" s="604"/>
      <c r="H1695" s="604"/>
    </row>
    <row r="1696" spans="3:8">
      <c r="C1696" s="604"/>
      <c r="E1696" s="604"/>
      <c r="G1696" s="604"/>
      <c r="H1696" s="604"/>
    </row>
    <row r="1697" spans="3:8">
      <c r="C1697" s="604"/>
      <c r="E1697" s="604"/>
      <c r="G1697" s="604"/>
      <c r="H1697" s="604"/>
    </row>
    <row r="1698" spans="3:8">
      <c r="C1698" s="604"/>
      <c r="E1698" s="604"/>
      <c r="G1698" s="604"/>
      <c r="H1698" s="604"/>
    </row>
    <row r="1699" spans="3:8">
      <c r="C1699" s="604"/>
      <c r="E1699" s="604"/>
      <c r="G1699" s="604"/>
      <c r="H1699" s="604"/>
    </row>
    <row r="1700" spans="3:8">
      <c r="C1700" s="604"/>
      <c r="E1700" s="604"/>
      <c r="G1700" s="604"/>
      <c r="H1700" s="604"/>
    </row>
    <row r="1701" spans="3:8">
      <c r="C1701" s="604"/>
      <c r="E1701" s="604"/>
      <c r="G1701" s="604"/>
      <c r="H1701" s="604"/>
    </row>
    <row r="1702" spans="3:8">
      <c r="C1702" s="604"/>
      <c r="E1702" s="604"/>
      <c r="G1702" s="604"/>
      <c r="H1702" s="604"/>
    </row>
    <row r="1703" spans="3:8">
      <c r="C1703" s="604"/>
      <c r="E1703" s="604"/>
      <c r="G1703" s="604"/>
      <c r="H1703" s="604"/>
    </row>
    <row r="1704" spans="3:8">
      <c r="C1704" s="604"/>
      <c r="E1704" s="604"/>
      <c r="G1704" s="604"/>
      <c r="H1704" s="604"/>
    </row>
    <row r="1705" spans="3:8">
      <c r="C1705" s="604"/>
      <c r="E1705" s="604"/>
      <c r="G1705" s="604"/>
      <c r="H1705" s="604"/>
    </row>
    <row r="1706" spans="3:8">
      <c r="C1706" s="604"/>
      <c r="E1706" s="604"/>
      <c r="G1706" s="604"/>
      <c r="H1706" s="604"/>
    </row>
    <row r="1707" spans="3:8">
      <c r="C1707" s="604"/>
      <c r="E1707" s="604"/>
      <c r="G1707" s="604"/>
      <c r="H1707" s="604"/>
    </row>
    <row r="1708" spans="3:8">
      <c r="C1708" s="604"/>
      <c r="E1708" s="604"/>
      <c r="G1708" s="604"/>
      <c r="H1708" s="604"/>
    </row>
    <row r="1709" spans="3:8">
      <c r="C1709" s="604"/>
      <c r="E1709" s="604"/>
      <c r="G1709" s="604"/>
      <c r="H1709" s="604"/>
    </row>
    <row r="1710" spans="3:8">
      <c r="C1710" s="604"/>
      <c r="E1710" s="604"/>
      <c r="G1710" s="604"/>
      <c r="H1710" s="604"/>
    </row>
    <row r="1711" spans="3:8">
      <c r="C1711" s="604"/>
      <c r="E1711" s="604"/>
      <c r="G1711" s="604"/>
      <c r="H1711" s="604"/>
    </row>
    <row r="1712" spans="3:8">
      <c r="C1712" s="604"/>
      <c r="E1712" s="604"/>
      <c r="G1712" s="604"/>
      <c r="H1712" s="604"/>
    </row>
    <row r="1713" spans="3:8">
      <c r="C1713" s="604"/>
      <c r="E1713" s="604"/>
      <c r="G1713" s="604"/>
      <c r="H1713" s="604"/>
    </row>
    <row r="1714" spans="3:8">
      <c r="C1714" s="604"/>
      <c r="E1714" s="604"/>
      <c r="G1714" s="604"/>
      <c r="H1714" s="604"/>
    </row>
    <row r="1715" spans="3:8">
      <c r="C1715" s="604"/>
      <c r="E1715" s="604"/>
      <c r="G1715" s="604"/>
      <c r="H1715" s="604"/>
    </row>
    <row r="1716" spans="3:8">
      <c r="C1716" s="604"/>
      <c r="E1716" s="604"/>
      <c r="G1716" s="604"/>
      <c r="H1716" s="604"/>
    </row>
    <row r="1717" spans="3:8">
      <c r="C1717" s="604"/>
      <c r="E1717" s="604"/>
      <c r="G1717" s="604"/>
      <c r="H1717" s="604"/>
    </row>
    <row r="1718" spans="3:8">
      <c r="C1718" s="604"/>
      <c r="E1718" s="604"/>
      <c r="G1718" s="604"/>
      <c r="H1718" s="604"/>
    </row>
    <row r="1719" spans="3:8">
      <c r="C1719" s="604"/>
      <c r="E1719" s="604"/>
      <c r="G1719" s="604"/>
      <c r="H1719" s="604"/>
    </row>
    <row r="1720" spans="3:8">
      <c r="C1720" s="604"/>
      <c r="E1720" s="604"/>
      <c r="G1720" s="604"/>
      <c r="H1720" s="604"/>
    </row>
    <row r="1721" spans="3:8">
      <c r="C1721" s="604"/>
      <c r="E1721" s="604"/>
      <c r="G1721" s="604"/>
      <c r="H1721" s="604"/>
    </row>
    <row r="1722" spans="3:8">
      <c r="C1722" s="604"/>
      <c r="E1722" s="604"/>
      <c r="G1722" s="604"/>
      <c r="H1722" s="604"/>
    </row>
    <row r="1723" spans="3:8">
      <c r="C1723" s="604"/>
      <c r="E1723" s="604"/>
      <c r="G1723" s="604"/>
      <c r="H1723" s="604"/>
    </row>
    <row r="1724" spans="3:8">
      <c r="C1724" s="604"/>
      <c r="E1724" s="604"/>
      <c r="G1724" s="604"/>
      <c r="H1724" s="604"/>
    </row>
    <row r="1725" spans="3:8">
      <c r="C1725" s="604"/>
      <c r="E1725" s="604"/>
      <c r="G1725" s="604"/>
      <c r="H1725" s="604"/>
    </row>
    <row r="1726" spans="3:8">
      <c r="C1726" s="604"/>
      <c r="E1726" s="604"/>
      <c r="G1726" s="604"/>
      <c r="H1726" s="604"/>
    </row>
    <row r="1727" spans="3:8">
      <c r="C1727" s="604"/>
      <c r="E1727" s="604"/>
      <c r="G1727" s="604"/>
      <c r="H1727" s="604"/>
    </row>
    <row r="1728" spans="3:8">
      <c r="C1728" s="604"/>
      <c r="E1728" s="604"/>
      <c r="G1728" s="604"/>
      <c r="H1728" s="604"/>
    </row>
    <row r="1729" spans="3:8">
      <c r="C1729" s="604"/>
      <c r="E1729" s="604"/>
      <c r="G1729" s="604"/>
      <c r="H1729" s="604"/>
    </row>
    <row r="1730" spans="3:8">
      <c r="C1730" s="604"/>
      <c r="E1730" s="604"/>
      <c r="G1730" s="604"/>
      <c r="H1730" s="604"/>
    </row>
    <row r="1731" spans="3:8">
      <c r="C1731" s="604"/>
      <c r="E1731" s="604"/>
      <c r="G1731" s="604"/>
      <c r="H1731" s="604"/>
    </row>
    <row r="1732" spans="3:8">
      <c r="C1732" s="604"/>
      <c r="E1732" s="604"/>
      <c r="G1732" s="604"/>
      <c r="H1732" s="604"/>
    </row>
    <row r="1733" spans="3:8">
      <c r="C1733" s="604"/>
      <c r="E1733" s="604"/>
      <c r="G1733" s="604"/>
      <c r="H1733" s="604"/>
    </row>
    <row r="1734" spans="3:8">
      <c r="C1734" s="604"/>
      <c r="E1734" s="604"/>
      <c r="G1734" s="604"/>
      <c r="H1734" s="604"/>
    </row>
    <row r="1735" spans="3:8">
      <c r="C1735" s="604"/>
      <c r="E1735" s="604"/>
      <c r="G1735" s="604"/>
      <c r="H1735" s="604"/>
    </row>
    <row r="1736" spans="3:8">
      <c r="C1736" s="604"/>
      <c r="E1736" s="604"/>
      <c r="G1736" s="604"/>
      <c r="H1736" s="604"/>
    </row>
    <row r="1737" spans="3:8">
      <c r="C1737" s="604"/>
      <c r="E1737" s="604"/>
      <c r="G1737" s="604"/>
      <c r="H1737" s="604"/>
    </row>
    <row r="1738" spans="3:8">
      <c r="C1738" s="604"/>
      <c r="E1738" s="604"/>
      <c r="G1738" s="604"/>
      <c r="H1738" s="604"/>
    </row>
    <row r="1739" spans="3:8">
      <c r="C1739" s="604"/>
      <c r="E1739" s="604"/>
      <c r="G1739" s="604"/>
      <c r="H1739" s="604"/>
    </row>
    <row r="1740" spans="3:8">
      <c r="C1740" s="604"/>
      <c r="E1740" s="604"/>
      <c r="G1740" s="604"/>
      <c r="H1740" s="604"/>
    </row>
    <row r="1741" spans="3:8">
      <c r="C1741" s="604"/>
      <c r="E1741" s="604"/>
      <c r="G1741" s="604"/>
      <c r="H1741" s="604"/>
    </row>
    <row r="1742" spans="3:8">
      <c r="C1742" s="604"/>
      <c r="E1742" s="604"/>
      <c r="G1742" s="604"/>
      <c r="H1742" s="604"/>
    </row>
    <row r="1743" spans="3:8">
      <c r="C1743" s="604"/>
      <c r="E1743" s="604"/>
      <c r="G1743" s="604"/>
      <c r="H1743" s="604"/>
    </row>
    <row r="1744" spans="3:8">
      <c r="C1744" s="604"/>
      <c r="E1744" s="604"/>
      <c r="G1744" s="604"/>
      <c r="H1744" s="604"/>
    </row>
    <row r="1745" spans="3:8">
      <c r="C1745" s="604"/>
      <c r="E1745" s="604"/>
      <c r="G1745" s="604"/>
      <c r="H1745" s="604"/>
    </row>
    <row r="1746" spans="3:8">
      <c r="C1746" s="604"/>
      <c r="E1746" s="604"/>
      <c r="G1746" s="604"/>
      <c r="H1746" s="604"/>
    </row>
    <row r="1747" spans="3:8">
      <c r="C1747" s="604"/>
      <c r="E1747" s="604"/>
      <c r="G1747" s="604"/>
      <c r="H1747" s="604"/>
    </row>
    <row r="1748" spans="3:8">
      <c r="C1748" s="604"/>
      <c r="E1748" s="604"/>
      <c r="G1748" s="604"/>
      <c r="H1748" s="604"/>
    </row>
    <row r="1749" spans="3:8">
      <c r="C1749" s="604"/>
      <c r="E1749" s="604"/>
      <c r="G1749" s="604"/>
      <c r="H1749" s="604"/>
    </row>
    <row r="1750" spans="3:8">
      <c r="C1750" s="604"/>
      <c r="E1750" s="604"/>
      <c r="G1750" s="604"/>
      <c r="H1750" s="604"/>
    </row>
    <row r="1751" spans="3:8">
      <c r="C1751" s="604"/>
      <c r="E1751" s="604"/>
      <c r="G1751" s="604"/>
      <c r="H1751" s="604"/>
    </row>
    <row r="1752" spans="3:8">
      <c r="C1752" s="604"/>
      <c r="E1752" s="604"/>
      <c r="G1752" s="604"/>
      <c r="H1752" s="604"/>
    </row>
    <row r="1753" spans="3:8">
      <c r="C1753" s="604"/>
      <c r="E1753" s="604"/>
      <c r="G1753" s="604"/>
      <c r="H1753" s="604"/>
    </row>
    <row r="1754" spans="3:8">
      <c r="C1754" s="604"/>
      <c r="E1754" s="604"/>
      <c r="G1754" s="604"/>
      <c r="H1754" s="604"/>
    </row>
    <row r="1755" spans="3:8">
      <c r="C1755" s="604"/>
      <c r="E1755" s="604"/>
      <c r="G1755" s="604"/>
      <c r="H1755" s="604"/>
    </row>
    <row r="1756" spans="3:8">
      <c r="C1756" s="604"/>
      <c r="E1756" s="604"/>
      <c r="G1756" s="604"/>
      <c r="H1756" s="604"/>
    </row>
    <row r="1757" spans="3:8">
      <c r="C1757" s="604"/>
      <c r="E1757" s="604"/>
      <c r="G1757" s="604"/>
      <c r="H1757" s="604"/>
    </row>
    <row r="1758" spans="3:8">
      <c r="C1758" s="604"/>
      <c r="E1758" s="604"/>
      <c r="G1758" s="604"/>
      <c r="H1758" s="604"/>
    </row>
    <row r="1759" spans="3:8">
      <c r="C1759" s="604"/>
      <c r="E1759" s="604"/>
      <c r="G1759" s="604"/>
      <c r="H1759" s="604"/>
    </row>
    <row r="1760" spans="3:8">
      <c r="C1760" s="604"/>
      <c r="E1760" s="604"/>
      <c r="G1760" s="604"/>
      <c r="H1760" s="604"/>
    </row>
    <row r="1761" spans="3:8">
      <c r="C1761" s="604"/>
      <c r="E1761" s="604"/>
      <c r="G1761" s="604"/>
      <c r="H1761" s="604"/>
    </row>
    <row r="1762" spans="3:8">
      <c r="C1762" s="604"/>
      <c r="E1762" s="604"/>
      <c r="G1762" s="604"/>
      <c r="H1762" s="604"/>
    </row>
    <row r="1763" spans="3:8">
      <c r="C1763" s="604"/>
      <c r="E1763" s="604"/>
      <c r="G1763" s="604"/>
      <c r="H1763" s="604"/>
    </row>
    <row r="1764" spans="3:8">
      <c r="C1764" s="604"/>
      <c r="E1764" s="604"/>
      <c r="G1764" s="604"/>
      <c r="H1764" s="604"/>
    </row>
    <row r="1765" spans="3:8">
      <c r="C1765" s="604"/>
      <c r="E1765" s="604"/>
      <c r="G1765" s="604"/>
      <c r="H1765" s="604"/>
    </row>
    <row r="1766" spans="3:8">
      <c r="C1766" s="604"/>
      <c r="E1766" s="604"/>
      <c r="G1766" s="604"/>
      <c r="H1766" s="604"/>
    </row>
    <row r="1767" spans="3:8">
      <c r="C1767" s="604"/>
      <c r="E1767" s="604"/>
      <c r="G1767" s="604"/>
      <c r="H1767" s="604"/>
    </row>
    <row r="1768" spans="3:8">
      <c r="C1768" s="604"/>
      <c r="E1768" s="604"/>
      <c r="G1768" s="604"/>
      <c r="H1768" s="604"/>
    </row>
    <row r="1769" spans="3:8">
      <c r="C1769" s="604"/>
      <c r="E1769" s="604"/>
      <c r="G1769" s="604"/>
      <c r="H1769" s="604"/>
    </row>
    <row r="1770" spans="3:8">
      <c r="C1770" s="604"/>
      <c r="E1770" s="604"/>
      <c r="G1770" s="604"/>
      <c r="H1770" s="604"/>
    </row>
    <row r="1771" spans="3:8">
      <c r="C1771" s="604"/>
      <c r="E1771" s="604"/>
      <c r="G1771" s="604"/>
      <c r="H1771" s="604"/>
    </row>
    <row r="1772" spans="3:8">
      <c r="C1772" s="604"/>
      <c r="E1772" s="604"/>
      <c r="G1772" s="604"/>
      <c r="H1772" s="604"/>
    </row>
    <row r="1773" spans="3:8">
      <c r="C1773" s="604"/>
      <c r="E1773" s="604"/>
      <c r="G1773" s="604"/>
      <c r="H1773" s="604"/>
    </row>
    <row r="1774" spans="3:8">
      <c r="C1774" s="604"/>
      <c r="E1774" s="604"/>
      <c r="G1774" s="604"/>
      <c r="H1774" s="604"/>
    </row>
    <row r="1775" spans="3:8">
      <c r="C1775" s="604"/>
      <c r="E1775" s="604"/>
      <c r="G1775" s="604"/>
      <c r="H1775" s="604"/>
    </row>
    <row r="1776" spans="3:8">
      <c r="C1776" s="604"/>
      <c r="E1776" s="604"/>
      <c r="G1776" s="604"/>
      <c r="H1776" s="604"/>
    </row>
    <row r="1777" spans="3:8">
      <c r="C1777" s="604"/>
      <c r="E1777" s="604"/>
      <c r="G1777" s="604"/>
      <c r="H1777" s="604"/>
    </row>
    <row r="1778" spans="3:8">
      <c r="C1778" s="604"/>
      <c r="E1778" s="604"/>
      <c r="G1778" s="604"/>
      <c r="H1778" s="604"/>
    </row>
    <row r="1779" spans="3:8">
      <c r="C1779" s="604"/>
      <c r="E1779" s="604"/>
      <c r="G1779" s="604"/>
      <c r="H1779" s="604"/>
    </row>
    <row r="1780" spans="3:8">
      <c r="C1780" s="604"/>
      <c r="E1780" s="604"/>
      <c r="G1780" s="604"/>
      <c r="H1780" s="604"/>
    </row>
    <row r="1781" spans="3:8">
      <c r="C1781" s="604"/>
      <c r="E1781" s="604"/>
      <c r="G1781" s="604"/>
      <c r="H1781" s="604"/>
    </row>
    <row r="1782" spans="3:8">
      <c r="C1782" s="604"/>
      <c r="E1782" s="604"/>
      <c r="G1782" s="604"/>
      <c r="H1782" s="604"/>
    </row>
    <row r="1783" spans="3:8">
      <c r="C1783" s="604"/>
      <c r="E1783" s="604"/>
      <c r="G1783" s="604"/>
      <c r="H1783" s="604"/>
    </row>
    <row r="1784" spans="3:8">
      <c r="C1784" s="604"/>
      <c r="E1784" s="604"/>
      <c r="G1784" s="604"/>
      <c r="H1784" s="604"/>
    </row>
    <row r="1785" spans="3:8">
      <c r="C1785" s="604"/>
      <c r="E1785" s="604"/>
      <c r="G1785" s="604"/>
      <c r="H1785" s="604"/>
    </row>
    <row r="1786" spans="3:8">
      <c r="C1786" s="604"/>
      <c r="E1786" s="604"/>
      <c r="G1786" s="604"/>
      <c r="H1786" s="604"/>
    </row>
    <row r="1787" spans="3:8">
      <c r="C1787" s="604"/>
      <c r="E1787" s="604"/>
      <c r="G1787" s="604"/>
      <c r="H1787" s="604"/>
    </row>
    <row r="1788" spans="3:8">
      <c r="C1788" s="604"/>
      <c r="E1788" s="604"/>
      <c r="G1788" s="604"/>
      <c r="H1788" s="604"/>
    </row>
    <row r="1789" spans="3:8">
      <c r="C1789" s="604"/>
      <c r="E1789" s="604"/>
      <c r="G1789" s="604"/>
      <c r="H1789" s="604"/>
    </row>
    <row r="1790" spans="3:8">
      <c r="C1790" s="604"/>
      <c r="E1790" s="604"/>
      <c r="G1790" s="604"/>
      <c r="H1790" s="604"/>
    </row>
    <row r="1791" spans="3:8">
      <c r="C1791" s="604"/>
      <c r="E1791" s="604"/>
      <c r="G1791" s="604"/>
      <c r="H1791" s="604"/>
    </row>
    <row r="1792" spans="3:8">
      <c r="C1792" s="604"/>
      <c r="E1792" s="604"/>
      <c r="G1792" s="604"/>
      <c r="H1792" s="604"/>
    </row>
    <row r="1793" spans="3:8">
      <c r="C1793" s="604"/>
      <c r="E1793" s="604"/>
      <c r="G1793" s="604"/>
      <c r="H1793" s="604"/>
    </row>
    <row r="1794" spans="3:8">
      <c r="C1794" s="604"/>
      <c r="E1794" s="604"/>
      <c r="G1794" s="604"/>
      <c r="H1794" s="604"/>
    </row>
    <row r="1795" spans="3:8">
      <c r="C1795" s="604"/>
      <c r="E1795" s="604"/>
      <c r="G1795" s="604"/>
      <c r="H1795" s="604"/>
    </row>
    <row r="1796" spans="3:8">
      <c r="C1796" s="604"/>
      <c r="E1796" s="604"/>
      <c r="G1796" s="604"/>
      <c r="H1796" s="604"/>
    </row>
    <row r="1797" spans="3:8">
      <c r="C1797" s="604"/>
      <c r="E1797" s="604"/>
      <c r="G1797" s="604"/>
      <c r="H1797" s="604"/>
    </row>
    <row r="1798" spans="3:8">
      <c r="C1798" s="604"/>
      <c r="E1798" s="604"/>
      <c r="G1798" s="604"/>
      <c r="H1798" s="604"/>
    </row>
    <row r="1799" spans="3:8">
      <c r="C1799" s="604"/>
      <c r="E1799" s="604"/>
      <c r="G1799" s="604"/>
      <c r="H1799" s="604"/>
    </row>
    <row r="1800" spans="3:8">
      <c r="C1800" s="604"/>
      <c r="E1800" s="604"/>
      <c r="G1800" s="604"/>
      <c r="H1800" s="604"/>
    </row>
    <row r="1801" spans="3:8">
      <c r="C1801" s="604"/>
      <c r="E1801" s="604"/>
      <c r="G1801" s="604"/>
      <c r="H1801" s="604"/>
    </row>
    <row r="1802" spans="3:8">
      <c r="C1802" s="604"/>
      <c r="E1802" s="604"/>
      <c r="G1802" s="604"/>
      <c r="H1802" s="604"/>
    </row>
    <row r="1803" spans="3:8">
      <c r="C1803" s="604"/>
      <c r="E1803" s="604"/>
      <c r="G1803" s="604"/>
      <c r="H1803" s="604"/>
    </row>
    <row r="1804" spans="3:8">
      <c r="C1804" s="604"/>
      <c r="E1804" s="604"/>
      <c r="G1804" s="604"/>
      <c r="H1804" s="604"/>
    </row>
    <row r="1805" spans="3:8">
      <c r="C1805" s="604"/>
      <c r="E1805" s="604"/>
      <c r="G1805" s="604"/>
      <c r="H1805" s="604"/>
    </row>
    <row r="1806" spans="3:8">
      <c r="C1806" s="604"/>
      <c r="E1806" s="604"/>
      <c r="G1806" s="604"/>
      <c r="H1806" s="604"/>
    </row>
    <row r="1807" spans="3:8">
      <c r="C1807" s="604"/>
      <c r="E1807" s="604"/>
      <c r="G1807" s="604"/>
      <c r="H1807" s="604"/>
    </row>
    <row r="1808" spans="3:8">
      <c r="C1808" s="604"/>
      <c r="E1808" s="604"/>
      <c r="G1808" s="604"/>
      <c r="H1808" s="604"/>
    </row>
    <row r="1809" spans="3:8">
      <c r="C1809" s="604"/>
      <c r="E1809" s="604"/>
      <c r="G1809" s="604"/>
      <c r="H1809" s="604"/>
    </row>
    <row r="1810" spans="3:8">
      <c r="C1810" s="604"/>
      <c r="E1810" s="604"/>
      <c r="G1810" s="604"/>
      <c r="H1810" s="604"/>
    </row>
    <row r="1811" spans="3:8">
      <c r="C1811" s="604"/>
      <c r="E1811" s="604"/>
      <c r="G1811" s="604"/>
      <c r="H1811" s="604"/>
    </row>
    <row r="1812" spans="3:8">
      <c r="C1812" s="604"/>
      <c r="E1812" s="604"/>
      <c r="G1812" s="604"/>
      <c r="H1812" s="604"/>
    </row>
    <row r="1813" spans="3:8">
      <c r="C1813" s="604"/>
      <c r="E1813" s="604"/>
      <c r="G1813" s="604"/>
      <c r="H1813" s="604"/>
    </row>
    <row r="1814" spans="3:8">
      <c r="C1814" s="604"/>
      <c r="E1814" s="604"/>
      <c r="G1814" s="604"/>
      <c r="H1814" s="604"/>
    </row>
    <row r="1815" spans="3:8">
      <c r="C1815" s="604"/>
      <c r="E1815" s="604"/>
      <c r="G1815" s="604"/>
      <c r="H1815" s="604"/>
    </row>
    <row r="1816" spans="3:8">
      <c r="C1816" s="604"/>
      <c r="E1816" s="604"/>
      <c r="G1816" s="604"/>
      <c r="H1816" s="604"/>
    </row>
    <row r="1817" spans="3:8">
      <c r="C1817" s="604"/>
      <c r="E1817" s="604"/>
      <c r="G1817" s="604"/>
      <c r="H1817" s="604"/>
    </row>
    <row r="1818" spans="3:8">
      <c r="C1818" s="604"/>
      <c r="E1818" s="604"/>
      <c r="G1818" s="604"/>
      <c r="H1818" s="604"/>
    </row>
    <row r="1819" spans="3:8">
      <c r="C1819" s="604"/>
      <c r="E1819" s="604"/>
      <c r="G1819" s="604"/>
      <c r="H1819" s="604"/>
    </row>
    <row r="1820" spans="3:8">
      <c r="C1820" s="604"/>
      <c r="E1820" s="604"/>
      <c r="G1820" s="604"/>
      <c r="H1820" s="604"/>
    </row>
    <row r="1821" spans="3:8">
      <c r="C1821" s="604"/>
      <c r="E1821" s="604"/>
      <c r="G1821" s="604"/>
      <c r="H1821" s="604"/>
    </row>
    <row r="1822" spans="3:8">
      <c r="C1822" s="604"/>
      <c r="E1822" s="604"/>
      <c r="G1822" s="604"/>
      <c r="H1822" s="604"/>
    </row>
    <row r="1823" spans="3:8">
      <c r="C1823" s="604"/>
      <c r="E1823" s="604"/>
      <c r="G1823" s="604"/>
      <c r="H1823" s="604"/>
    </row>
    <row r="1824" spans="3:8">
      <c r="C1824" s="604"/>
      <c r="E1824" s="604"/>
      <c r="G1824" s="604"/>
      <c r="H1824" s="604"/>
    </row>
    <row r="1825" spans="3:8">
      <c r="C1825" s="604"/>
      <c r="E1825" s="604"/>
      <c r="G1825" s="604"/>
      <c r="H1825" s="604"/>
    </row>
    <row r="1826" spans="3:8">
      <c r="C1826" s="604"/>
      <c r="E1826" s="604"/>
      <c r="G1826" s="604"/>
      <c r="H1826" s="604"/>
    </row>
    <row r="1827" spans="3:8">
      <c r="C1827" s="604"/>
      <c r="E1827" s="604"/>
      <c r="G1827" s="604"/>
      <c r="H1827" s="604"/>
    </row>
    <row r="1828" spans="3:8">
      <c r="C1828" s="604"/>
      <c r="E1828" s="604"/>
      <c r="G1828" s="604"/>
      <c r="H1828" s="604"/>
    </row>
    <row r="1829" spans="3:8">
      <c r="C1829" s="604"/>
      <c r="E1829" s="604"/>
      <c r="G1829" s="604"/>
      <c r="H1829" s="604"/>
    </row>
    <row r="1830" spans="3:8">
      <c r="C1830" s="604"/>
      <c r="E1830" s="604"/>
      <c r="G1830" s="604"/>
      <c r="H1830" s="604"/>
    </row>
    <row r="1831" spans="3:8">
      <c r="C1831" s="604"/>
      <c r="E1831" s="604"/>
      <c r="G1831" s="604"/>
      <c r="H1831" s="604"/>
    </row>
    <row r="1832" spans="3:8">
      <c r="C1832" s="604"/>
      <c r="E1832" s="604"/>
      <c r="G1832" s="604"/>
      <c r="H1832" s="604"/>
    </row>
    <row r="1833" spans="3:8">
      <c r="C1833" s="604"/>
      <c r="E1833" s="604"/>
      <c r="G1833" s="604"/>
      <c r="H1833" s="604"/>
    </row>
    <row r="1834" spans="3:8">
      <c r="C1834" s="604"/>
      <c r="E1834" s="604"/>
      <c r="G1834" s="604"/>
      <c r="H1834" s="604"/>
    </row>
    <row r="1835" spans="3:8">
      <c r="C1835" s="604"/>
      <c r="E1835" s="604"/>
      <c r="G1835" s="604"/>
      <c r="H1835" s="604"/>
    </row>
    <row r="1836" spans="3:8">
      <c r="C1836" s="604"/>
      <c r="E1836" s="604"/>
      <c r="G1836" s="604"/>
      <c r="H1836" s="604"/>
    </row>
    <row r="1837" spans="3:8">
      <c r="C1837" s="604"/>
      <c r="E1837" s="604"/>
      <c r="G1837" s="604"/>
      <c r="H1837" s="604"/>
    </row>
    <row r="1838" spans="3:8">
      <c r="C1838" s="604"/>
      <c r="E1838" s="604"/>
      <c r="G1838" s="604"/>
      <c r="H1838" s="604"/>
    </row>
    <row r="1839" spans="3:8">
      <c r="C1839" s="604"/>
      <c r="E1839" s="604"/>
      <c r="G1839" s="604"/>
      <c r="H1839" s="604"/>
    </row>
    <row r="1840" spans="3:8">
      <c r="C1840" s="604"/>
      <c r="E1840" s="604"/>
      <c r="G1840" s="604"/>
      <c r="H1840" s="604"/>
    </row>
    <row r="1841" spans="3:8">
      <c r="C1841" s="604"/>
      <c r="E1841" s="604"/>
      <c r="G1841" s="604"/>
      <c r="H1841" s="604"/>
    </row>
    <row r="1842" spans="3:8">
      <c r="C1842" s="604"/>
      <c r="E1842" s="604"/>
      <c r="G1842" s="604"/>
      <c r="H1842" s="604"/>
    </row>
    <row r="1843" spans="3:8">
      <c r="C1843" s="604"/>
      <c r="E1843" s="604"/>
      <c r="G1843" s="604"/>
      <c r="H1843" s="604"/>
    </row>
    <row r="1844" spans="3:8">
      <c r="C1844" s="604"/>
      <c r="E1844" s="604"/>
      <c r="G1844" s="604"/>
      <c r="H1844" s="604"/>
    </row>
    <row r="1845" spans="3:8">
      <c r="C1845" s="604"/>
      <c r="E1845" s="604"/>
      <c r="G1845" s="604"/>
      <c r="H1845" s="604"/>
    </row>
    <row r="1846" spans="3:8">
      <c r="C1846" s="604"/>
      <c r="E1846" s="604"/>
      <c r="G1846" s="604"/>
      <c r="H1846" s="604"/>
    </row>
    <row r="1847" spans="3:8">
      <c r="C1847" s="604"/>
      <c r="E1847" s="604"/>
      <c r="G1847" s="604"/>
      <c r="H1847" s="604"/>
    </row>
    <row r="1848" spans="3:8">
      <c r="C1848" s="604"/>
      <c r="E1848" s="604"/>
      <c r="G1848" s="604"/>
      <c r="H1848" s="604"/>
    </row>
    <row r="1849" spans="3:8">
      <c r="C1849" s="604"/>
      <c r="E1849" s="604"/>
      <c r="G1849" s="604"/>
      <c r="H1849" s="604"/>
    </row>
    <row r="1850" spans="3:8">
      <c r="C1850" s="604"/>
      <c r="E1850" s="604"/>
      <c r="G1850" s="604"/>
      <c r="H1850" s="604"/>
    </row>
    <row r="1851" spans="3:8">
      <c r="C1851" s="604"/>
      <c r="E1851" s="604"/>
      <c r="G1851" s="604"/>
      <c r="H1851" s="604"/>
    </row>
    <row r="1852" spans="3:8">
      <c r="C1852" s="604"/>
      <c r="E1852" s="604"/>
      <c r="G1852" s="604"/>
      <c r="H1852" s="604"/>
    </row>
    <row r="1853" spans="3:8">
      <c r="C1853" s="604"/>
      <c r="E1853" s="604"/>
      <c r="G1853" s="604"/>
      <c r="H1853" s="604"/>
    </row>
    <row r="1854" spans="3:8">
      <c r="C1854" s="604"/>
      <c r="E1854" s="604"/>
      <c r="G1854" s="604"/>
      <c r="H1854" s="604"/>
    </row>
    <row r="1855" spans="3:8">
      <c r="C1855" s="604"/>
      <c r="E1855" s="604"/>
      <c r="G1855" s="604"/>
      <c r="H1855" s="604"/>
    </row>
    <row r="1856" spans="3:8">
      <c r="C1856" s="604"/>
      <c r="E1856" s="604"/>
      <c r="G1856" s="604"/>
      <c r="H1856" s="604"/>
    </row>
    <row r="1857" spans="3:8">
      <c r="C1857" s="604"/>
      <c r="E1857" s="604"/>
      <c r="G1857" s="604"/>
      <c r="H1857" s="604"/>
    </row>
    <row r="1858" spans="3:8">
      <c r="C1858" s="604"/>
      <c r="E1858" s="604"/>
      <c r="G1858" s="604"/>
      <c r="H1858" s="604"/>
    </row>
    <row r="1859" spans="3:8">
      <c r="C1859" s="604"/>
      <c r="E1859" s="604"/>
      <c r="G1859" s="604"/>
      <c r="H1859" s="604"/>
    </row>
    <row r="1860" spans="3:8">
      <c r="C1860" s="604"/>
      <c r="E1860" s="604"/>
      <c r="G1860" s="604"/>
      <c r="H1860" s="604"/>
    </row>
    <row r="1861" spans="3:8">
      <c r="C1861" s="604"/>
      <c r="E1861" s="604"/>
      <c r="G1861" s="604"/>
      <c r="H1861" s="604"/>
    </row>
    <row r="1862" spans="3:8">
      <c r="C1862" s="604"/>
      <c r="E1862" s="604"/>
      <c r="G1862" s="604"/>
      <c r="H1862" s="604"/>
    </row>
    <row r="1863" spans="3:8">
      <c r="C1863" s="604"/>
      <c r="E1863" s="604"/>
      <c r="G1863" s="604"/>
      <c r="H1863" s="604"/>
    </row>
    <row r="1864" spans="3:8">
      <c r="C1864" s="604"/>
      <c r="E1864" s="604"/>
      <c r="G1864" s="604"/>
      <c r="H1864" s="604"/>
    </row>
    <row r="1865" spans="3:8">
      <c r="C1865" s="604"/>
      <c r="E1865" s="604"/>
      <c r="G1865" s="604"/>
      <c r="H1865" s="604"/>
    </row>
    <row r="1866" spans="3:8">
      <c r="C1866" s="604"/>
      <c r="E1866" s="604"/>
      <c r="G1866" s="604"/>
      <c r="H1866" s="604"/>
    </row>
    <row r="1867" spans="3:8">
      <c r="C1867" s="604"/>
      <c r="E1867" s="604"/>
      <c r="G1867" s="604"/>
      <c r="H1867" s="604"/>
    </row>
    <row r="1868" spans="3:8">
      <c r="C1868" s="604"/>
      <c r="E1868" s="604"/>
      <c r="G1868" s="604"/>
      <c r="H1868" s="604"/>
    </row>
    <row r="1869" spans="3:8">
      <c r="C1869" s="604"/>
      <c r="E1869" s="604"/>
      <c r="G1869" s="604"/>
      <c r="H1869" s="604"/>
    </row>
    <row r="1870" spans="3:8">
      <c r="C1870" s="604"/>
      <c r="E1870" s="604"/>
      <c r="G1870" s="604"/>
      <c r="H1870" s="604"/>
    </row>
    <row r="1871" spans="3:8">
      <c r="C1871" s="604"/>
      <c r="E1871" s="604"/>
      <c r="G1871" s="604"/>
      <c r="H1871" s="604"/>
    </row>
    <row r="1872" spans="3:8">
      <c r="C1872" s="604"/>
      <c r="E1872" s="604"/>
      <c r="G1872" s="604"/>
      <c r="H1872" s="604"/>
    </row>
    <row r="1873" spans="3:8">
      <c r="C1873" s="604"/>
      <c r="E1873" s="604"/>
      <c r="G1873" s="604"/>
      <c r="H1873" s="604"/>
    </row>
    <row r="1874" spans="3:8">
      <c r="C1874" s="604"/>
      <c r="E1874" s="604"/>
      <c r="G1874" s="604"/>
      <c r="H1874" s="604"/>
    </row>
    <row r="1875" spans="3:8">
      <c r="C1875" s="604"/>
      <c r="E1875" s="604"/>
      <c r="G1875" s="604"/>
      <c r="H1875" s="604"/>
    </row>
    <row r="1876" spans="3:8">
      <c r="C1876" s="604"/>
      <c r="E1876" s="604"/>
      <c r="G1876" s="604"/>
      <c r="H1876" s="604"/>
    </row>
    <row r="1877" spans="3:8">
      <c r="C1877" s="604"/>
      <c r="E1877" s="604"/>
      <c r="G1877" s="604"/>
      <c r="H1877" s="604"/>
    </row>
    <row r="1878" spans="3:8">
      <c r="C1878" s="604"/>
      <c r="E1878" s="604"/>
      <c r="G1878" s="604"/>
      <c r="H1878" s="604"/>
    </row>
    <row r="1879" spans="3:8">
      <c r="C1879" s="604"/>
      <c r="E1879" s="604"/>
      <c r="G1879" s="604"/>
      <c r="H1879" s="604"/>
    </row>
    <row r="1880" spans="3:8">
      <c r="C1880" s="604"/>
      <c r="E1880" s="604"/>
      <c r="G1880" s="604"/>
      <c r="H1880" s="604"/>
    </row>
    <row r="1881" spans="3:8">
      <c r="C1881" s="604"/>
      <c r="E1881" s="604"/>
      <c r="G1881" s="604"/>
      <c r="H1881" s="604"/>
    </row>
    <row r="1882" spans="3:8">
      <c r="C1882" s="604"/>
      <c r="E1882" s="604"/>
      <c r="G1882" s="604"/>
      <c r="H1882" s="604"/>
    </row>
    <row r="1883" spans="3:8">
      <c r="C1883" s="604"/>
      <c r="E1883" s="604"/>
      <c r="G1883" s="604"/>
      <c r="H1883" s="604"/>
    </row>
    <row r="1884" spans="3:8">
      <c r="C1884" s="604"/>
      <c r="E1884" s="604"/>
      <c r="G1884" s="604"/>
      <c r="H1884" s="604"/>
    </row>
    <row r="1885" spans="3:8">
      <c r="C1885" s="604"/>
      <c r="E1885" s="604"/>
      <c r="G1885" s="604"/>
      <c r="H1885" s="604"/>
    </row>
    <row r="1886" spans="3:8">
      <c r="C1886" s="604"/>
      <c r="E1886" s="604"/>
      <c r="G1886" s="604"/>
      <c r="H1886" s="604"/>
    </row>
    <row r="1887" spans="3:8">
      <c r="C1887" s="604"/>
      <c r="E1887" s="604"/>
      <c r="G1887" s="604"/>
      <c r="H1887" s="604"/>
    </row>
    <row r="1888" spans="3:8">
      <c r="C1888" s="604"/>
      <c r="E1888" s="604"/>
      <c r="G1888" s="604"/>
      <c r="H1888" s="604"/>
    </row>
    <row r="1889" spans="3:8">
      <c r="C1889" s="604"/>
      <c r="E1889" s="604"/>
      <c r="G1889" s="604"/>
      <c r="H1889" s="604"/>
    </row>
    <row r="1890" spans="3:8">
      <c r="C1890" s="604"/>
      <c r="E1890" s="604"/>
      <c r="G1890" s="604"/>
      <c r="H1890" s="604"/>
    </row>
    <row r="1891" spans="3:8">
      <c r="C1891" s="604"/>
      <c r="E1891" s="604"/>
      <c r="G1891" s="604"/>
      <c r="H1891" s="604"/>
    </row>
    <row r="1892" spans="3:8">
      <c r="C1892" s="604"/>
      <c r="E1892" s="604"/>
      <c r="G1892" s="604"/>
      <c r="H1892" s="604"/>
    </row>
    <row r="1893" spans="3:8">
      <c r="C1893" s="604"/>
      <c r="E1893" s="604"/>
      <c r="G1893" s="604"/>
      <c r="H1893" s="604"/>
    </row>
    <row r="1894" spans="3:8">
      <c r="C1894" s="604"/>
      <c r="E1894" s="604"/>
      <c r="G1894" s="604"/>
      <c r="H1894" s="604"/>
    </row>
    <row r="1895" spans="3:8">
      <c r="C1895" s="604"/>
      <c r="E1895" s="604"/>
      <c r="G1895" s="604"/>
      <c r="H1895" s="604"/>
    </row>
    <row r="1896" spans="3:8">
      <c r="C1896" s="604"/>
      <c r="E1896" s="604"/>
      <c r="G1896" s="604"/>
      <c r="H1896" s="604"/>
    </row>
    <row r="1897" spans="3:8">
      <c r="C1897" s="604"/>
      <c r="E1897" s="604"/>
      <c r="G1897" s="604"/>
      <c r="H1897" s="604"/>
    </row>
    <row r="1898" spans="3:8">
      <c r="C1898" s="604"/>
      <c r="E1898" s="604"/>
      <c r="G1898" s="604"/>
      <c r="H1898" s="604"/>
    </row>
    <row r="1899" spans="3:8">
      <c r="C1899" s="604"/>
      <c r="E1899" s="604"/>
      <c r="G1899" s="604"/>
      <c r="H1899" s="604"/>
    </row>
    <row r="1900" spans="3:8">
      <c r="C1900" s="604"/>
      <c r="E1900" s="604"/>
      <c r="G1900" s="604"/>
      <c r="H1900" s="604"/>
    </row>
    <row r="1901" spans="3:8">
      <c r="C1901" s="604"/>
      <c r="E1901" s="604"/>
      <c r="G1901" s="604"/>
      <c r="H1901" s="604"/>
    </row>
    <row r="1902" spans="3:8">
      <c r="C1902" s="604"/>
      <c r="E1902" s="604"/>
      <c r="G1902" s="604"/>
      <c r="H1902" s="604"/>
    </row>
    <row r="1903" spans="3:8">
      <c r="C1903" s="604"/>
      <c r="E1903" s="604"/>
      <c r="G1903" s="604"/>
      <c r="H1903" s="604"/>
    </row>
    <row r="1904" spans="3:8">
      <c r="C1904" s="604"/>
      <c r="E1904" s="604"/>
      <c r="G1904" s="604"/>
      <c r="H1904" s="604"/>
    </row>
    <row r="1905" spans="3:8">
      <c r="C1905" s="604"/>
      <c r="E1905" s="604"/>
      <c r="G1905" s="604"/>
      <c r="H1905" s="604"/>
    </row>
    <row r="1906" spans="3:8">
      <c r="C1906" s="604"/>
      <c r="E1906" s="604"/>
      <c r="G1906" s="604"/>
      <c r="H1906" s="604"/>
    </row>
    <row r="1907" spans="3:8">
      <c r="C1907" s="604"/>
      <c r="E1907" s="604"/>
      <c r="G1907" s="604"/>
      <c r="H1907" s="604"/>
    </row>
    <row r="1908" spans="3:8">
      <c r="C1908" s="604"/>
      <c r="E1908" s="604"/>
      <c r="G1908" s="604"/>
      <c r="H1908" s="604"/>
    </row>
    <row r="1909" spans="3:8">
      <c r="C1909" s="604"/>
      <c r="E1909" s="604"/>
      <c r="G1909" s="604"/>
      <c r="H1909" s="604"/>
    </row>
    <row r="1910" spans="3:8">
      <c r="C1910" s="604"/>
      <c r="E1910" s="604"/>
      <c r="G1910" s="604"/>
      <c r="H1910" s="604"/>
    </row>
    <row r="1911" spans="3:8">
      <c r="C1911" s="604"/>
      <c r="E1911" s="604"/>
      <c r="G1911" s="604"/>
      <c r="H1911" s="604"/>
    </row>
    <row r="1912" spans="3:8">
      <c r="C1912" s="604"/>
      <c r="E1912" s="604"/>
      <c r="G1912" s="604"/>
      <c r="H1912" s="604"/>
    </row>
    <row r="1913" spans="3:8">
      <c r="C1913" s="604"/>
      <c r="E1913" s="604"/>
      <c r="G1913" s="604"/>
      <c r="H1913" s="604"/>
    </row>
    <row r="1914" spans="3:8">
      <c r="C1914" s="604"/>
      <c r="E1914" s="604"/>
      <c r="G1914" s="604"/>
      <c r="H1914" s="604"/>
    </row>
    <row r="1915" spans="3:8">
      <c r="C1915" s="604"/>
      <c r="E1915" s="604"/>
      <c r="G1915" s="604"/>
      <c r="H1915" s="604"/>
    </row>
    <row r="1916" spans="3:8">
      <c r="C1916" s="604"/>
      <c r="E1916" s="604"/>
      <c r="G1916" s="604"/>
      <c r="H1916" s="604"/>
    </row>
    <row r="1917" spans="3:8">
      <c r="C1917" s="604"/>
      <c r="E1917" s="604"/>
      <c r="G1917" s="604"/>
      <c r="H1917" s="604"/>
    </row>
    <row r="1918" spans="3:8">
      <c r="C1918" s="604"/>
      <c r="E1918" s="604"/>
      <c r="G1918" s="604"/>
      <c r="H1918" s="604"/>
    </row>
    <row r="1919" spans="3:8">
      <c r="C1919" s="604"/>
      <c r="E1919" s="604"/>
      <c r="G1919" s="604"/>
      <c r="H1919" s="604"/>
    </row>
    <row r="1920" spans="3:8">
      <c r="C1920" s="604"/>
      <c r="E1920" s="604"/>
      <c r="G1920" s="604"/>
      <c r="H1920" s="604"/>
    </row>
    <row r="1921" spans="3:8">
      <c r="C1921" s="604"/>
      <c r="E1921" s="604"/>
      <c r="G1921" s="604"/>
      <c r="H1921" s="604"/>
    </row>
    <row r="1922" spans="3:8">
      <c r="C1922" s="604"/>
      <c r="E1922" s="604"/>
      <c r="G1922" s="604"/>
      <c r="H1922" s="604"/>
    </row>
    <row r="1923" spans="3:8">
      <c r="C1923" s="604"/>
      <c r="E1923" s="604"/>
      <c r="G1923" s="604"/>
      <c r="H1923" s="604"/>
    </row>
    <row r="1924" spans="3:8">
      <c r="C1924" s="604"/>
      <c r="E1924" s="604"/>
      <c r="G1924" s="604"/>
      <c r="H1924" s="604"/>
    </row>
    <row r="1925" spans="3:8">
      <c r="C1925" s="604"/>
      <c r="E1925" s="604"/>
      <c r="G1925" s="604"/>
      <c r="H1925" s="604"/>
    </row>
    <row r="1926" spans="3:8">
      <c r="C1926" s="604"/>
      <c r="E1926" s="604"/>
      <c r="G1926" s="604"/>
      <c r="H1926" s="604"/>
    </row>
    <row r="1927" spans="3:8">
      <c r="C1927" s="604"/>
      <c r="E1927" s="604"/>
      <c r="G1927" s="604"/>
      <c r="H1927" s="604"/>
    </row>
    <row r="1928" spans="3:8">
      <c r="C1928" s="604"/>
      <c r="E1928" s="604"/>
      <c r="G1928" s="604"/>
      <c r="H1928" s="604"/>
    </row>
    <row r="1929" spans="3:8">
      <c r="C1929" s="604"/>
      <c r="E1929" s="604"/>
      <c r="G1929" s="604"/>
      <c r="H1929" s="604"/>
    </row>
    <row r="1930" spans="3:8">
      <c r="C1930" s="604"/>
      <c r="E1930" s="604"/>
      <c r="G1930" s="604"/>
      <c r="H1930" s="604"/>
    </row>
    <row r="1931" spans="3:8">
      <c r="C1931" s="604"/>
      <c r="E1931" s="604"/>
      <c r="G1931" s="604"/>
      <c r="H1931" s="604"/>
    </row>
    <row r="1932" spans="3:8">
      <c r="C1932" s="604"/>
      <c r="E1932" s="604"/>
      <c r="G1932" s="604"/>
      <c r="H1932" s="604"/>
    </row>
    <row r="1933" spans="3:8">
      <c r="C1933" s="604"/>
      <c r="E1933" s="604"/>
      <c r="G1933" s="604"/>
      <c r="H1933" s="604"/>
    </row>
    <row r="1934" spans="3:8">
      <c r="C1934" s="604"/>
      <c r="E1934" s="604"/>
      <c r="G1934" s="604"/>
      <c r="H1934" s="604"/>
    </row>
    <row r="1935" spans="3:8">
      <c r="C1935" s="604"/>
      <c r="E1935" s="604"/>
      <c r="G1935" s="604"/>
      <c r="H1935" s="604"/>
    </row>
    <row r="1936" spans="3:8">
      <c r="C1936" s="604"/>
      <c r="E1936" s="604"/>
      <c r="G1936" s="604"/>
      <c r="H1936" s="604"/>
    </row>
    <row r="1937" spans="3:8">
      <c r="C1937" s="604"/>
      <c r="E1937" s="604"/>
      <c r="G1937" s="604"/>
      <c r="H1937" s="604"/>
    </row>
    <row r="1938" spans="3:8">
      <c r="C1938" s="604"/>
      <c r="E1938" s="604"/>
      <c r="G1938" s="604"/>
      <c r="H1938" s="604"/>
    </row>
    <row r="1939" spans="3:8">
      <c r="C1939" s="604"/>
      <c r="E1939" s="604"/>
      <c r="G1939" s="604"/>
      <c r="H1939" s="604"/>
    </row>
    <row r="1940" spans="3:8">
      <c r="C1940" s="604"/>
      <c r="E1940" s="604"/>
      <c r="G1940" s="604"/>
      <c r="H1940" s="604"/>
    </row>
    <row r="1941" spans="3:8">
      <c r="C1941" s="604"/>
      <c r="E1941" s="604"/>
      <c r="G1941" s="604"/>
      <c r="H1941" s="604"/>
    </row>
    <row r="1942" spans="3:8">
      <c r="C1942" s="604"/>
      <c r="E1942" s="604"/>
      <c r="G1942" s="604"/>
      <c r="H1942" s="604"/>
    </row>
    <row r="1943" spans="3:8">
      <c r="C1943" s="604"/>
      <c r="E1943" s="604"/>
      <c r="G1943" s="604"/>
      <c r="H1943" s="604"/>
    </row>
    <row r="1944" spans="3:8">
      <c r="C1944" s="604"/>
      <c r="E1944" s="604"/>
      <c r="G1944" s="604"/>
      <c r="H1944" s="604"/>
    </row>
    <row r="1945" spans="3:8">
      <c r="C1945" s="604"/>
      <c r="E1945" s="604"/>
      <c r="G1945" s="604"/>
      <c r="H1945" s="604"/>
    </row>
    <row r="1946" spans="3:8">
      <c r="C1946" s="604"/>
      <c r="E1946" s="604"/>
      <c r="G1946" s="604"/>
      <c r="H1946" s="604"/>
    </row>
    <row r="1947" spans="3:8">
      <c r="C1947" s="604"/>
      <c r="E1947" s="604"/>
      <c r="G1947" s="604"/>
      <c r="H1947" s="604"/>
    </row>
    <row r="1948" spans="3:8">
      <c r="C1948" s="604"/>
      <c r="E1948" s="604"/>
      <c r="G1948" s="604"/>
      <c r="H1948" s="604"/>
    </row>
    <row r="1949" spans="3:8">
      <c r="C1949" s="604"/>
      <c r="E1949" s="604"/>
      <c r="G1949" s="604"/>
      <c r="H1949" s="604"/>
    </row>
    <row r="1950" spans="3:8">
      <c r="C1950" s="604"/>
      <c r="E1950" s="604"/>
      <c r="G1950" s="604"/>
      <c r="H1950" s="604"/>
    </row>
    <row r="1951" spans="3:8">
      <c r="C1951" s="604"/>
      <c r="E1951" s="604"/>
      <c r="G1951" s="604"/>
      <c r="H1951" s="604"/>
    </row>
    <row r="1952" spans="3:8">
      <c r="C1952" s="604"/>
      <c r="E1952" s="604"/>
      <c r="G1952" s="604"/>
      <c r="H1952" s="604"/>
    </row>
    <row r="1953" spans="3:8">
      <c r="C1953" s="604"/>
      <c r="E1953" s="604"/>
      <c r="G1953" s="604"/>
      <c r="H1953" s="604"/>
    </row>
    <row r="1954" spans="3:8">
      <c r="C1954" s="604"/>
      <c r="E1954" s="604"/>
      <c r="G1954" s="604"/>
      <c r="H1954" s="604"/>
    </row>
    <row r="1955" spans="3:8">
      <c r="C1955" s="604"/>
      <c r="E1955" s="604"/>
      <c r="G1955" s="604"/>
      <c r="H1955" s="604"/>
    </row>
    <row r="1956" spans="3:8">
      <c r="C1956" s="604"/>
      <c r="E1956" s="604"/>
      <c r="G1956" s="604"/>
      <c r="H1956" s="604"/>
    </row>
    <row r="1957" spans="3:8">
      <c r="C1957" s="604"/>
      <c r="E1957" s="604"/>
      <c r="G1957" s="604"/>
      <c r="H1957" s="604"/>
    </row>
    <row r="1958" spans="3:8">
      <c r="C1958" s="604"/>
      <c r="E1958" s="604"/>
      <c r="G1958" s="604"/>
      <c r="H1958" s="604"/>
    </row>
    <row r="1959" spans="3:8">
      <c r="C1959" s="604"/>
      <c r="E1959" s="604"/>
      <c r="G1959" s="604"/>
      <c r="H1959" s="604"/>
    </row>
    <row r="1960" spans="3:8">
      <c r="C1960" s="604"/>
      <c r="E1960" s="604"/>
      <c r="G1960" s="604"/>
      <c r="H1960" s="604"/>
    </row>
    <row r="1961" spans="3:8">
      <c r="C1961" s="604"/>
      <c r="E1961" s="604"/>
      <c r="G1961" s="604"/>
      <c r="H1961" s="604"/>
    </row>
    <row r="1962" spans="3:8">
      <c r="C1962" s="604"/>
      <c r="E1962" s="604"/>
      <c r="G1962" s="604"/>
      <c r="H1962" s="604"/>
    </row>
    <row r="1963" spans="3:8">
      <c r="C1963" s="604"/>
      <c r="E1963" s="604"/>
      <c r="G1963" s="604"/>
      <c r="H1963" s="604"/>
    </row>
    <row r="1964" spans="3:8">
      <c r="C1964" s="604"/>
      <c r="E1964" s="604"/>
      <c r="G1964" s="604"/>
      <c r="H1964" s="604"/>
    </row>
    <row r="1965" spans="3:8">
      <c r="C1965" s="604"/>
      <c r="E1965" s="604"/>
      <c r="G1965" s="604"/>
      <c r="H1965" s="604"/>
    </row>
    <row r="1966" spans="3:8">
      <c r="C1966" s="604"/>
      <c r="E1966" s="604"/>
      <c r="G1966" s="604"/>
      <c r="H1966" s="604"/>
    </row>
    <row r="1967" spans="3:8">
      <c r="C1967" s="604"/>
      <c r="E1967" s="604"/>
      <c r="G1967" s="604"/>
      <c r="H1967" s="604"/>
    </row>
    <row r="1968" spans="3:8">
      <c r="C1968" s="604"/>
      <c r="E1968" s="604"/>
      <c r="G1968" s="604"/>
      <c r="H1968" s="604"/>
    </row>
    <row r="1969" spans="3:8">
      <c r="C1969" s="604"/>
      <c r="E1969" s="604"/>
      <c r="G1969" s="604"/>
      <c r="H1969" s="604"/>
    </row>
    <row r="1970" spans="3:8">
      <c r="C1970" s="604"/>
      <c r="E1970" s="604"/>
      <c r="G1970" s="604"/>
      <c r="H1970" s="604"/>
    </row>
    <row r="1971" spans="3:8">
      <c r="C1971" s="604"/>
      <c r="E1971" s="604"/>
      <c r="G1971" s="604"/>
      <c r="H1971" s="604"/>
    </row>
    <row r="1972" spans="3:8">
      <c r="C1972" s="604"/>
      <c r="E1972" s="604"/>
      <c r="G1972" s="604"/>
      <c r="H1972" s="604"/>
    </row>
    <row r="1973" spans="3:8">
      <c r="C1973" s="604"/>
      <c r="E1973" s="604"/>
      <c r="G1973" s="604"/>
      <c r="H1973" s="604"/>
    </row>
    <row r="1974" spans="3:8">
      <c r="C1974" s="604"/>
      <c r="E1974" s="604"/>
      <c r="G1974" s="604"/>
      <c r="H1974" s="604"/>
    </row>
    <row r="1975" spans="3:8">
      <c r="C1975" s="604"/>
      <c r="E1975" s="604"/>
      <c r="G1975" s="604"/>
      <c r="H1975" s="604"/>
    </row>
    <row r="1976" spans="3:8">
      <c r="C1976" s="604"/>
      <c r="E1976" s="604"/>
      <c r="G1976" s="604"/>
      <c r="H1976" s="604"/>
    </row>
    <row r="1977" spans="3:8">
      <c r="C1977" s="604"/>
      <c r="E1977" s="604"/>
      <c r="G1977" s="604"/>
      <c r="H1977" s="604"/>
    </row>
    <row r="1978" spans="3:8">
      <c r="C1978" s="604"/>
      <c r="E1978" s="604"/>
      <c r="G1978" s="604"/>
      <c r="H1978" s="604"/>
    </row>
    <row r="1979" spans="3:8">
      <c r="C1979" s="604"/>
      <c r="E1979" s="604"/>
      <c r="G1979" s="604"/>
      <c r="H1979" s="604"/>
    </row>
    <row r="1980" spans="3:8">
      <c r="C1980" s="604"/>
      <c r="E1980" s="604"/>
      <c r="G1980" s="604"/>
      <c r="H1980" s="604"/>
    </row>
    <row r="1981" spans="3:8">
      <c r="C1981" s="604"/>
      <c r="E1981" s="604"/>
      <c r="G1981" s="604"/>
      <c r="H1981" s="604"/>
    </row>
    <row r="1982" spans="3:8">
      <c r="C1982" s="604"/>
      <c r="E1982" s="604"/>
      <c r="G1982" s="604"/>
      <c r="H1982" s="604"/>
    </row>
    <row r="1983" spans="3:8">
      <c r="C1983" s="604"/>
      <c r="E1983" s="604"/>
      <c r="G1983" s="604"/>
      <c r="H1983" s="604"/>
    </row>
    <row r="1984" spans="3:8">
      <c r="C1984" s="604"/>
      <c r="E1984" s="604"/>
      <c r="G1984" s="604"/>
      <c r="H1984" s="604"/>
    </row>
    <row r="1985" spans="3:8">
      <c r="C1985" s="604"/>
      <c r="E1985" s="604"/>
      <c r="G1985" s="604"/>
      <c r="H1985" s="604"/>
    </row>
    <row r="1986" spans="3:8">
      <c r="C1986" s="604"/>
      <c r="E1986" s="604"/>
      <c r="G1986" s="604"/>
      <c r="H1986" s="604"/>
    </row>
    <row r="1987" spans="3:8">
      <c r="C1987" s="604"/>
      <c r="E1987" s="604"/>
      <c r="G1987" s="604"/>
      <c r="H1987" s="604"/>
    </row>
    <row r="1988" spans="3:8">
      <c r="C1988" s="604"/>
      <c r="E1988" s="604"/>
      <c r="G1988" s="604"/>
      <c r="H1988" s="604"/>
    </row>
    <row r="1989" spans="3:8">
      <c r="C1989" s="604"/>
      <c r="E1989" s="604"/>
      <c r="G1989" s="604"/>
      <c r="H1989" s="604"/>
    </row>
    <row r="1990" spans="3:8">
      <c r="C1990" s="604"/>
      <c r="E1990" s="604"/>
      <c r="G1990" s="604"/>
      <c r="H1990" s="604"/>
    </row>
    <row r="1991" spans="3:8">
      <c r="C1991" s="604"/>
      <c r="E1991" s="604"/>
      <c r="G1991" s="604"/>
      <c r="H1991" s="604"/>
    </row>
    <row r="1992" spans="3:8">
      <c r="C1992" s="604"/>
      <c r="E1992" s="604"/>
      <c r="G1992" s="604"/>
      <c r="H1992" s="604"/>
    </row>
    <row r="1993" spans="3:8">
      <c r="C1993" s="604"/>
      <c r="E1993" s="604"/>
      <c r="G1993" s="604"/>
      <c r="H1993" s="604"/>
    </row>
    <row r="1994" spans="3:8">
      <c r="C1994" s="604"/>
      <c r="E1994" s="604"/>
      <c r="G1994" s="604"/>
      <c r="H1994" s="604"/>
    </row>
    <row r="1995" spans="3:8">
      <c r="C1995" s="604"/>
      <c r="E1995" s="604"/>
      <c r="G1995" s="604"/>
      <c r="H1995" s="604"/>
    </row>
    <row r="1996" spans="3:8">
      <c r="C1996" s="604"/>
      <c r="E1996" s="604"/>
      <c r="G1996" s="604"/>
      <c r="H1996" s="604"/>
    </row>
    <row r="1997" spans="3:8">
      <c r="C1997" s="604"/>
      <c r="E1997" s="604"/>
      <c r="G1997" s="604"/>
      <c r="H1997" s="604"/>
    </row>
    <row r="1998" spans="3:8">
      <c r="C1998" s="604"/>
      <c r="E1998" s="604"/>
      <c r="G1998" s="604"/>
      <c r="H1998" s="604"/>
    </row>
    <row r="1999" spans="3:8">
      <c r="C1999" s="604"/>
      <c r="E1999" s="604"/>
      <c r="G1999" s="604"/>
      <c r="H1999" s="604"/>
    </row>
    <row r="2000" spans="3:8">
      <c r="C2000" s="604"/>
      <c r="E2000" s="604"/>
      <c r="G2000" s="604"/>
      <c r="H2000" s="604"/>
    </row>
    <row r="2001" spans="3:8">
      <c r="C2001" s="604"/>
      <c r="E2001" s="604"/>
      <c r="G2001" s="604"/>
      <c r="H2001" s="604"/>
    </row>
    <row r="2002" spans="3:8">
      <c r="C2002" s="604"/>
      <c r="E2002" s="604"/>
      <c r="G2002" s="604"/>
      <c r="H2002" s="604"/>
    </row>
    <row r="2003" spans="3:8">
      <c r="C2003" s="604"/>
      <c r="E2003" s="604"/>
      <c r="G2003" s="604"/>
      <c r="H2003" s="604"/>
    </row>
    <row r="2004" spans="3:8">
      <c r="C2004" s="604"/>
      <c r="E2004" s="604"/>
      <c r="G2004" s="604"/>
      <c r="H2004" s="604"/>
    </row>
    <row r="2005" spans="3:8">
      <c r="C2005" s="604"/>
      <c r="E2005" s="604"/>
      <c r="G2005" s="604"/>
      <c r="H2005" s="604"/>
    </row>
    <row r="2006" spans="3:8">
      <c r="C2006" s="604"/>
      <c r="E2006" s="604"/>
      <c r="G2006" s="604"/>
      <c r="H2006" s="604"/>
    </row>
    <row r="2007" spans="3:8">
      <c r="C2007" s="604"/>
      <c r="E2007" s="604"/>
      <c r="G2007" s="604"/>
      <c r="H2007" s="604"/>
    </row>
    <row r="2008" spans="3:8">
      <c r="C2008" s="604"/>
      <c r="E2008" s="604"/>
      <c r="G2008" s="604"/>
      <c r="H2008" s="604"/>
    </row>
    <row r="2009" spans="3:8">
      <c r="C2009" s="604"/>
      <c r="E2009" s="604"/>
      <c r="G2009" s="604"/>
      <c r="H2009" s="604"/>
    </row>
    <row r="2010" spans="3:8">
      <c r="C2010" s="604"/>
      <c r="E2010" s="604"/>
      <c r="G2010" s="604"/>
      <c r="H2010" s="604"/>
    </row>
    <row r="2011" spans="3:8">
      <c r="C2011" s="604"/>
      <c r="E2011" s="604"/>
      <c r="G2011" s="604"/>
      <c r="H2011" s="604"/>
    </row>
    <row r="2012" spans="3:8">
      <c r="C2012" s="604"/>
      <c r="E2012" s="604"/>
      <c r="G2012" s="604"/>
      <c r="H2012" s="604"/>
    </row>
    <row r="2013" spans="3:8">
      <c r="C2013" s="604"/>
      <c r="E2013" s="604"/>
      <c r="G2013" s="604"/>
      <c r="H2013" s="604"/>
    </row>
    <row r="2014" spans="3:8">
      <c r="C2014" s="604"/>
      <c r="E2014" s="604"/>
      <c r="G2014" s="604"/>
      <c r="H2014" s="604"/>
    </row>
    <row r="2015" spans="3:8">
      <c r="C2015" s="604"/>
      <c r="E2015" s="604"/>
      <c r="G2015" s="604"/>
      <c r="H2015" s="604"/>
    </row>
    <row r="2016" spans="3:8">
      <c r="C2016" s="604"/>
      <c r="E2016" s="604"/>
      <c r="G2016" s="604"/>
      <c r="H2016" s="604"/>
    </row>
    <row r="2017" spans="3:8">
      <c r="C2017" s="604"/>
      <c r="E2017" s="604"/>
      <c r="G2017" s="604"/>
      <c r="H2017" s="604"/>
    </row>
    <row r="2018" spans="3:8">
      <c r="C2018" s="604"/>
      <c r="E2018" s="604"/>
      <c r="G2018" s="604"/>
      <c r="H2018" s="604"/>
    </row>
    <row r="2019" spans="3:8">
      <c r="C2019" s="604"/>
      <c r="E2019" s="604"/>
      <c r="G2019" s="604"/>
      <c r="H2019" s="604"/>
    </row>
    <row r="2020" spans="3:8">
      <c r="C2020" s="604"/>
      <c r="E2020" s="604"/>
      <c r="G2020" s="604"/>
      <c r="H2020" s="604"/>
    </row>
    <row r="2021" spans="3:8">
      <c r="C2021" s="604"/>
      <c r="E2021" s="604"/>
      <c r="G2021" s="604"/>
      <c r="H2021" s="604"/>
    </row>
    <row r="2022" spans="3:8">
      <c r="C2022" s="604"/>
      <c r="E2022" s="604"/>
      <c r="G2022" s="604"/>
      <c r="H2022" s="604"/>
    </row>
    <row r="2023" spans="3:8">
      <c r="C2023" s="604"/>
      <c r="E2023" s="604"/>
      <c r="G2023" s="604"/>
      <c r="H2023" s="604"/>
    </row>
    <row r="2024" spans="3:8">
      <c r="C2024" s="604"/>
      <c r="E2024" s="604"/>
      <c r="G2024" s="604"/>
      <c r="H2024" s="604"/>
    </row>
    <row r="2025" spans="3:8">
      <c r="C2025" s="604"/>
      <c r="E2025" s="604"/>
      <c r="G2025" s="604"/>
      <c r="H2025" s="604"/>
    </row>
    <row r="2026" spans="3:8">
      <c r="C2026" s="604"/>
      <c r="E2026" s="604"/>
      <c r="G2026" s="604"/>
      <c r="H2026" s="604"/>
    </row>
    <row r="2027" spans="3:8">
      <c r="C2027" s="604"/>
      <c r="E2027" s="604"/>
      <c r="G2027" s="604"/>
      <c r="H2027" s="604"/>
    </row>
    <row r="2028" spans="3:8">
      <c r="C2028" s="604"/>
      <c r="E2028" s="604"/>
      <c r="G2028" s="604"/>
      <c r="H2028" s="604"/>
    </row>
    <row r="2029" spans="3:8">
      <c r="C2029" s="604"/>
      <c r="E2029" s="604"/>
      <c r="G2029" s="604"/>
      <c r="H2029" s="604"/>
    </row>
    <row r="2030" spans="3:8">
      <c r="C2030" s="604"/>
      <c r="E2030" s="604"/>
      <c r="G2030" s="604"/>
      <c r="H2030" s="604"/>
    </row>
    <row r="2031" spans="3:8">
      <c r="C2031" s="604"/>
      <c r="E2031" s="604"/>
      <c r="G2031" s="604"/>
      <c r="H2031" s="604"/>
    </row>
    <row r="2032" spans="3:8">
      <c r="C2032" s="604"/>
      <c r="E2032" s="604"/>
      <c r="G2032" s="604"/>
      <c r="H2032" s="604"/>
    </row>
    <row r="2033" spans="3:8">
      <c r="C2033" s="604"/>
      <c r="E2033" s="604"/>
      <c r="G2033" s="604"/>
      <c r="H2033" s="604"/>
    </row>
    <row r="2034" spans="3:8">
      <c r="C2034" s="604"/>
      <c r="E2034" s="604"/>
      <c r="G2034" s="604"/>
      <c r="H2034" s="604"/>
    </row>
    <row r="2035" spans="3:8">
      <c r="C2035" s="604"/>
      <c r="E2035" s="604"/>
      <c r="G2035" s="604"/>
      <c r="H2035" s="604"/>
    </row>
    <row r="2036" spans="3:8">
      <c r="C2036" s="604"/>
      <c r="E2036" s="604"/>
      <c r="G2036" s="604"/>
      <c r="H2036" s="604"/>
    </row>
    <row r="2037" spans="3:8">
      <c r="C2037" s="604"/>
      <c r="E2037" s="604"/>
      <c r="G2037" s="604"/>
      <c r="H2037" s="604"/>
    </row>
    <row r="2038" spans="3:8">
      <c r="C2038" s="604"/>
      <c r="E2038" s="604"/>
      <c r="G2038" s="604"/>
      <c r="H2038" s="604"/>
    </row>
    <row r="2039" spans="3:8">
      <c r="C2039" s="604"/>
      <c r="E2039" s="604"/>
      <c r="G2039" s="604"/>
      <c r="H2039" s="604"/>
    </row>
    <row r="2040" spans="3:8">
      <c r="C2040" s="604"/>
      <c r="E2040" s="604"/>
      <c r="G2040" s="604"/>
      <c r="H2040" s="604"/>
    </row>
    <row r="2041" spans="3:8">
      <c r="C2041" s="604"/>
      <c r="E2041" s="604"/>
      <c r="G2041" s="604"/>
      <c r="H2041" s="604"/>
    </row>
    <row r="2042" spans="3:8">
      <c r="C2042" s="604"/>
      <c r="E2042" s="604"/>
      <c r="G2042" s="604"/>
      <c r="H2042" s="604"/>
    </row>
    <row r="2043" spans="3:8">
      <c r="C2043" s="604"/>
      <c r="E2043" s="604"/>
      <c r="G2043" s="604"/>
      <c r="H2043" s="604"/>
    </row>
    <row r="2044" spans="3:8">
      <c r="C2044" s="604"/>
      <c r="E2044" s="604"/>
      <c r="G2044" s="604"/>
      <c r="H2044" s="604"/>
    </row>
    <row r="2045" spans="3:8">
      <c r="C2045" s="604"/>
      <c r="E2045" s="604"/>
      <c r="G2045" s="604"/>
      <c r="H2045" s="604"/>
    </row>
    <row r="2046" spans="3:8">
      <c r="C2046" s="604"/>
      <c r="E2046" s="604"/>
      <c r="G2046" s="604"/>
      <c r="H2046" s="604"/>
    </row>
    <row r="2047" spans="3:8">
      <c r="C2047" s="604"/>
      <c r="E2047" s="604"/>
      <c r="G2047" s="604"/>
      <c r="H2047" s="604"/>
    </row>
    <row r="2048" spans="3:8">
      <c r="C2048" s="604"/>
      <c r="E2048" s="604"/>
      <c r="G2048" s="604"/>
      <c r="H2048" s="604"/>
    </row>
    <row r="2049" spans="3:8">
      <c r="C2049" s="604"/>
      <c r="E2049" s="604"/>
      <c r="G2049" s="604"/>
      <c r="H2049" s="604"/>
    </row>
    <row r="2050" spans="3:8">
      <c r="C2050" s="604"/>
      <c r="E2050" s="604"/>
      <c r="G2050" s="604"/>
      <c r="H2050" s="604"/>
    </row>
    <row r="2051" spans="3:8">
      <c r="C2051" s="604"/>
      <c r="E2051" s="604"/>
      <c r="G2051" s="604"/>
      <c r="H2051" s="604"/>
    </row>
    <row r="2052" spans="3:8">
      <c r="C2052" s="604"/>
      <c r="E2052" s="604"/>
      <c r="G2052" s="604"/>
      <c r="H2052" s="604"/>
    </row>
    <row r="2053" spans="3:8">
      <c r="C2053" s="604"/>
      <c r="E2053" s="604"/>
      <c r="G2053" s="604"/>
      <c r="H2053" s="604"/>
    </row>
    <row r="2054" spans="3:8">
      <c r="C2054" s="604"/>
      <c r="E2054" s="604"/>
      <c r="G2054" s="604"/>
      <c r="H2054" s="604"/>
    </row>
    <row r="2055" spans="3:8">
      <c r="C2055" s="604"/>
      <c r="E2055" s="604"/>
      <c r="G2055" s="604"/>
      <c r="H2055" s="604"/>
    </row>
    <row r="2056" spans="3:8">
      <c r="C2056" s="604"/>
      <c r="E2056" s="604"/>
      <c r="G2056" s="604"/>
      <c r="H2056" s="604"/>
    </row>
    <row r="2057" spans="3:8">
      <c r="C2057" s="604"/>
      <c r="E2057" s="604"/>
      <c r="G2057" s="604"/>
      <c r="H2057" s="604"/>
    </row>
    <row r="2058" spans="3:8">
      <c r="C2058" s="604"/>
      <c r="E2058" s="604"/>
      <c r="G2058" s="604"/>
      <c r="H2058" s="604"/>
    </row>
    <row r="2059" spans="3:8">
      <c r="C2059" s="604"/>
      <c r="E2059" s="604"/>
      <c r="G2059" s="604"/>
      <c r="H2059" s="604"/>
    </row>
    <row r="2060" spans="3:8">
      <c r="C2060" s="604"/>
      <c r="E2060" s="604"/>
      <c r="G2060" s="604"/>
      <c r="H2060" s="604"/>
    </row>
    <row r="2061" spans="3:8">
      <c r="C2061" s="604"/>
      <c r="E2061" s="604"/>
      <c r="G2061" s="604"/>
      <c r="H2061" s="604"/>
    </row>
    <row r="2062" spans="3:8">
      <c r="C2062" s="604"/>
      <c r="E2062" s="604"/>
      <c r="G2062" s="604"/>
      <c r="H2062" s="604"/>
    </row>
    <row r="2063" spans="3:8">
      <c r="C2063" s="604"/>
      <c r="E2063" s="604"/>
      <c r="G2063" s="604"/>
      <c r="H2063" s="604"/>
    </row>
    <row r="2064" spans="3:8">
      <c r="C2064" s="604"/>
      <c r="E2064" s="604"/>
      <c r="G2064" s="604"/>
      <c r="H2064" s="604"/>
    </row>
    <row r="2065" spans="3:8">
      <c r="C2065" s="604"/>
      <c r="E2065" s="604"/>
      <c r="G2065" s="604"/>
      <c r="H2065" s="604"/>
    </row>
    <row r="2066" spans="3:8">
      <c r="C2066" s="604"/>
      <c r="E2066" s="604"/>
      <c r="G2066" s="604"/>
      <c r="H2066" s="604"/>
    </row>
    <row r="2067" spans="3:8">
      <c r="C2067" s="604"/>
      <c r="E2067" s="604"/>
      <c r="G2067" s="604"/>
      <c r="H2067" s="604"/>
    </row>
    <row r="2068" spans="3:8">
      <c r="C2068" s="604"/>
      <c r="E2068" s="604"/>
      <c r="G2068" s="604"/>
      <c r="H2068" s="604"/>
    </row>
    <row r="2069" spans="3:8">
      <c r="C2069" s="604"/>
      <c r="E2069" s="604"/>
      <c r="G2069" s="604"/>
      <c r="H2069" s="604"/>
    </row>
    <row r="2070" spans="3:8">
      <c r="C2070" s="604"/>
      <c r="E2070" s="604"/>
      <c r="G2070" s="604"/>
      <c r="H2070" s="604"/>
    </row>
    <row r="2071" spans="3:8">
      <c r="C2071" s="604"/>
      <c r="E2071" s="604"/>
      <c r="G2071" s="604"/>
      <c r="H2071" s="604"/>
    </row>
    <row r="2072" spans="3:8">
      <c r="C2072" s="604"/>
      <c r="E2072" s="604"/>
      <c r="G2072" s="604"/>
      <c r="H2072" s="604"/>
    </row>
    <row r="2073" spans="3:8">
      <c r="C2073" s="604"/>
      <c r="E2073" s="604"/>
      <c r="G2073" s="604"/>
      <c r="H2073" s="604"/>
    </row>
    <row r="2074" spans="3:8">
      <c r="C2074" s="604"/>
      <c r="E2074" s="604"/>
      <c r="G2074" s="604"/>
      <c r="H2074" s="604"/>
    </row>
    <row r="2075" spans="3:8">
      <c r="C2075" s="604"/>
      <c r="E2075" s="604"/>
      <c r="G2075" s="604"/>
      <c r="H2075" s="604"/>
    </row>
    <row r="2076" spans="3:8">
      <c r="C2076" s="604"/>
      <c r="E2076" s="604"/>
      <c r="G2076" s="604"/>
      <c r="H2076" s="604"/>
    </row>
    <row r="2077" spans="3:8">
      <c r="C2077" s="604"/>
      <c r="E2077" s="604"/>
      <c r="G2077" s="604"/>
      <c r="H2077" s="604"/>
    </row>
    <row r="2078" spans="3:8">
      <c r="C2078" s="604"/>
      <c r="E2078" s="604"/>
      <c r="G2078" s="604"/>
      <c r="H2078" s="604"/>
    </row>
    <row r="2079" spans="3:8">
      <c r="C2079" s="604"/>
      <c r="E2079" s="604"/>
      <c r="G2079" s="604"/>
      <c r="H2079" s="604"/>
    </row>
    <row r="2080" spans="3:8">
      <c r="C2080" s="604"/>
      <c r="E2080" s="604"/>
      <c r="G2080" s="604"/>
      <c r="H2080" s="604"/>
    </row>
    <row r="2081" spans="3:8">
      <c r="C2081" s="604"/>
      <c r="E2081" s="604"/>
      <c r="G2081" s="604"/>
      <c r="H2081" s="604"/>
    </row>
    <row r="2082" spans="3:8">
      <c r="C2082" s="604"/>
      <c r="E2082" s="604"/>
      <c r="G2082" s="604"/>
      <c r="H2082" s="604"/>
    </row>
    <row r="2083" spans="3:8">
      <c r="C2083" s="604"/>
      <c r="E2083" s="604"/>
      <c r="G2083" s="604"/>
      <c r="H2083" s="604"/>
    </row>
    <row r="2084" spans="3:8">
      <c r="C2084" s="604"/>
      <c r="E2084" s="604"/>
      <c r="G2084" s="604"/>
      <c r="H2084" s="604"/>
    </row>
    <row r="2085" spans="3:8">
      <c r="C2085" s="604"/>
      <c r="E2085" s="604"/>
      <c r="G2085" s="604"/>
      <c r="H2085" s="604"/>
    </row>
    <row r="2086" spans="3:8">
      <c r="C2086" s="604"/>
      <c r="E2086" s="604"/>
      <c r="G2086" s="604"/>
      <c r="H2086" s="604"/>
    </row>
    <row r="2087" spans="3:8">
      <c r="C2087" s="604"/>
      <c r="E2087" s="604"/>
      <c r="G2087" s="604"/>
      <c r="H2087" s="604"/>
    </row>
    <row r="2088" spans="3:8">
      <c r="C2088" s="604"/>
      <c r="E2088" s="604"/>
      <c r="G2088" s="604"/>
      <c r="H2088" s="604"/>
    </row>
    <row r="2089" spans="3:8">
      <c r="C2089" s="604"/>
      <c r="E2089" s="604"/>
      <c r="G2089" s="604"/>
      <c r="H2089" s="604"/>
    </row>
    <row r="2090" spans="3:8">
      <c r="C2090" s="604"/>
      <c r="E2090" s="604"/>
      <c r="G2090" s="604"/>
      <c r="H2090" s="604"/>
    </row>
    <row r="2091" spans="3:8">
      <c r="C2091" s="604"/>
      <c r="E2091" s="604"/>
      <c r="G2091" s="604"/>
      <c r="H2091" s="604"/>
    </row>
    <row r="2092" spans="3:8">
      <c r="C2092" s="604"/>
      <c r="E2092" s="604"/>
      <c r="G2092" s="604"/>
      <c r="H2092" s="604"/>
    </row>
    <row r="2093" spans="3:8">
      <c r="C2093" s="604"/>
      <c r="E2093" s="604"/>
      <c r="G2093" s="604"/>
      <c r="H2093" s="604"/>
    </row>
    <row r="2094" spans="3:8">
      <c r="C2094" s="604"/>
      <c r="E2094" s="604"/>
      <c r="G2094" s="604"/>
      <c r="H2094" s="604"/>
    </row>
    <row r="2095" spans="3:8">
      <c r="C2095" s="604"/>
      <c r="E2095" s="604"/>
      <c r="G2095" s="604"/>
      <c r="H2095" s="604"/>
    </row>
    <row r="2096" spans="3:8">
      <c r="C2096" s="604"/>
      <c r="E2096" s="604"/>
      <c r="G2096" s="604"/>
      <c r="H2096" s="604"/>
    </row>
    <row r="2097" spans="3:8">
      <c r="C2097" s="604"/>
      <c r="E2097" s="604"/>
      <c r="G2097" s="604"/>
      <c r="H2097" s="604"/>
    </row>
    <row r="2098" spans="3:8">
      <c r="C2098" s="604"/>
      <c r="E2098" s="604"/>
      <c r="G2098" s="604"/>
      <c r="H2098" s="604"/>
    </row>
    <row r="2099" spans="3:8">
      <c r="C2099" s="604"/>
      <c r="E2099" s="604"/>
      <c r="G2099" s="604"/>
      <c r="H2099" s="604"/>
    </row>
    <row r="2100" spans="3:8">
      <c r="C2100" s="604"/>
      <c r="E2100" s="604"/>
      <c r="G2100" s="604"/>
      <c r="H2100" s="604"/>
    </row>
    <row r="2101" spans="3:8">
      <c r="C2101" s="604"/>
      <c r="E2101" s="604"/>
      <c r="G2101" s="604"/>
      <c r="H2101" s="604"/>
    </row>
    <row r="2102" spans="3:8">
      <c r="C2102" s="604"/>
      <c r="E2102" s="604"/>
      <c r="G2102" s="604"/>
      <c r="H2102" s="604"/>
    </row>
    <row r="2103" spans="3:8">
      <c r="C2103" s="604"/>
      <c r="E2103" s="604"/>
      <c r="G2103" s="604"/>
      <c r="H2103" s="604"/>
    </row>
    <row r="2104" spans="3:8">
      <c r="C2104" s="604"/>
      <c r="E2104" s="604"/>
      <c r="G2104" s="604"/>
      <c r="H2104" s="604"/>
    </row>
    <row r="2105" spans="3:8">
      <c r="C2105" s="604"/>
      <c r="E2105" s="604"/>
      <c r="G2105" s="604"/>
      <c r="H2105" s="604"/>
    </row>
    <row r="2106" spans="3:8">
      <c r="C2106" s="604"/>
      <c r="E2106" s="604"/>
      <c r="G2106" s="604"/>
      <c r="H2106" s="604"/>
    </row>
    <row r="2107" spans="3:8">
      <c r="C2107" s="604"/>
      <c r="E2107" s="604"/>
      <c r="G2107" s="604"/>
      <c r="H2107" s="604"/>
    </row>
    <row r="2108" spans="3:8">
      <c r="C2108" s="604"/>
      <c r="E2108" s="604"/>
      <c r="G2108" s="604"/>
      <c r="H2108" s="604"/>
    </row>
    <row r="2109" spans="3:8">
      <c r="C2109" s="604"/>
      <c r="E2109" s="604"/>
      <c r="G2109" s="604"/>
      <c r="H2109" s="604"/>
    </row>
    <row r="2110" spans="3:8">
      <c r="C2110" s="604"/>
      <c r="E2110" s="604"/>
      <c r="G2110" s="604"/>
      <c r="H2110" s="604"/>
    </row>
    <row r="2111" spans="3:8">
      <c r="C2111" s="604"/>
      <c r="E2111" s="604"/>
      <c r="G2111" s="604"/>
      <c r="H2111" s="604"/>
    </row>
    <row r="2112" spans="3:8">
      <c r="C2112" s="604"/>
      <c r="E2112" s="604"/>
      <c r="G2112" s="604"/>
      <c r="H2112" s="604"/>
    </row>
    <row r="2113" spans="3:8">
      <c r="C2113" s="604"/>
      <c r="E2113" s="604"/>
      <c r="G2113" s="604"/>
      <c r="H2113" s="604"/>
    </row>
    <row r="2114" spans="3:8">
      <c r="C2114" s="604"/>
      <c r="E2114" s="604"/>
      <c r="G2114" s="604"/>
      <c r="H2114" s="604"/>
    </row>
    <row r="2115" spans="3:8">
      <c r="C2115" s="604"/>
      <c r="E2115" s="604"/>
      <c r="G2115" s="604"/>
      <c r="H2115" s="604"/>
    </row>
    <row r="2116" spans="3:8">
      <c r="C2116" s="604"/>
      <c r="E2116" s="604"/>
      <c r="G2116" s="604"/>
      <c r="H2116" s="604"/>
    </row>
    <row r="2117" spans="3:8">
      <c r="C2117" s="604"/>
      <c r="E2117" s="604"/>
      <c r="G2117" s="604"/>
      <c r="H2117" s="604"/>
    </row>
    <row r="2118" spans="3:8">
      <c r="C2118" s="604"/>
      <c r="E2118" s="604"/>
      <c r="G2118" s="604"/>
      <c r="H2118" s="604"/>
    </row>
    <row r="2119" spans="3:8">
      <c r="C2119" s="604"/>
      <c r="E2119" s="604"/>
      <c r="G2119" s="604"/>
      <c r="H2119" s="604"/>
    </row>
    <row r="2120" spans="3:8">
      <c r="C2120" s="604"/>
      <c r="E2120" s="604"/>
      <c r="G2120" s="604"/>
      <c r="H2120" s="604"/>
    </row>
    <row r="2121" spans="3:8">
      <c r="C2121" s="604"/>
      <c r="E2121" s="604"/>
      <c r="G2121" s="604"/>
      <c r="H2121" s="604"/>
    </row>
    <row r="2122" spans="3:8">
      <c r="C2122" s="604"/>
      <c r="E2122" s="604"/>
      <c r="G2122" s="604"/>
      <c r="H2122" s="604"/>
    </row>
    <row r="2123" spans="3:8">
      <c r="C2123" s="604"/>
      <c r="E2123" s="604"/>
      <c r="G2123" s="604"/>
      <c r="H2123" s="604"/>
    </row>
    <row r="2124" spans="3:8">
      <c r="C2124" s="604"/>
      <c r="E2124" s="604"/>
      <c r="G2124" s="604"/>
      <c r="H2124" s="604"/>
    </row>
    <row r="2125" spans="3:8">
      <c r="C2125" s="604"/>
      <c r="E2125" s="604"/>
      <c r="G2125" s="604"/>
      <c r="H2125" s="604"/>
    </row>
    <row r="2126" spans="3:8">
      <c r="C2126" s="604"/>
      <c r="E2126" s="604"/>
      <c r="G2126" s="604"/>
      <c r="H2126" s="604"/>
    </row>
    <row r="2127" spans="3:8">
      <c r="C2127" s="604"/>
      <c r="E2127" s="604"/>
      <c r="G2127" s="604"/>
      <c r="H2127" s="604"/>
    </row>
    <row r="2128" spans="3:8">
      <c r="C2128" s="604"/>
      <c r="E2128" s="604"/>
      <c r="G2128" s="604"/>
      <c r="H2128" s="604"/>
    </row>
    <row r="2129" spans="3:8">
      <c r="C2129" s="604"/>
      <c r="E2129" s="604"/>
      <c r="G2129" s="604"/>
      <c r="H2129" s="604"/>
    </row>
    <row r="2130" spans="3:8">
      <c r="C2130" s="604"/>
      <c r="E2130" s="604"/>
      <c r="G2130" s="604"/>
      <c r="H2130" s="604"/>
    </row>
    <row r="2131" spans="3:8">
      <c r="C2131" s="604"/>
      <c r="E2131" s="604"/>
      <c r="G2131" s="604"/>
      <c r="H2131" s="604"/>
    </row>
    <row r="2132" spans="3:8">
      <c r="C2132" s="604"/>
      <c r="E2132" s="604"/>
      <c r="G2132" s="604"/>
      <c r="H2132" s="604"/>
    </row>
    <row r="2133" spans="3:8">
      <c r="C2133" s="604"/>
      <c r="E2133" s="604"/>
      <c r="G2133" s="604"/>
      <c r="H2133" s="604"/>
    </row>
    <row r="2134" spans="3:8">
      <c r="C2134" s="604"/>
      <c r="E2134" s="604"/>
      <c r="G2134" s="604"/>
      <c r="H2134" s="604"/>
    </row>
    <row r="2135" spans="3:8">
      <c r="C2135" s="604"/>
      <c r="E2135" s="604"/>
      <c r="G2135" s="604"/>
      <c r="H2135" s="604"/>
    </row>
    <row r="2136" spans="3:8">
      <c r="C2136" s="604"/>
      <c r="E2136" s="604"/>
      <c r="G2136" s="604"/>
      <c r="H2136" s="604"/>
    </row>
    <row r="2137" spans="3:8">
      <c r="C2137" s="604"/>
      <c r="E2137" s="604"/>
      <c r="G2137" s="604"/>
      <c r="H2137" s="604"/>
    </row>
    <row r="2138" spans="3:8">
      <c r="C2138" s="604"/>
      <c r="E2138" s="604"/>
      <c r="G2138" s="604"/>
      <c r="H2138" s="604"/>
    </row>
    <row r="2139" spans="3:8">
      <c r="C2139" s="604"/>
      <c r="E2139" s="604"/>
      <c r="G2139" s="604"/>
      <c r="H2139" s="604"/>
    </row>
    <row r="2140" spans="3:8">
      <c r="C2140" s="604"/>
      <c r="E2140" s="604"/>
      <c r="G2140" s="604"/>
      <c r="H2140" s="604"/>
    </row>
    <row r="2141" spans="3:8">
      <c r="C2141" s="604"/>
      <c r="E2141" s="604"/>
      <c r="G2141" s="604"/>
      <c r="H2141" s="604"/>
    </row>
    <row r="2142" spans="3:8">
      <c r="C2142" s="604"/>
      <c r="E2142" s="604"/>
      <c r="G2142" s="604"/>
      <c r="H2142" s="604"/>
    </row>
    <row r="2143" spans="3:8">
      <c r="C2143" s="604"/>
      <c r="E2143" s="604"/>
      <c r="G2143" s="604"/>
      <c r="H2143" s="604"/>
    </row>
    <row r="2144" spans="3:8">
      <c r="C2144" s="604"/>
      <c r="E2144" s="604"/>
      <c r="G2144" s="604"/>
      <c r="H2144" s="604"/>
    </row>
    <row r="2145" spans="3:8">
      <c r="C2145" s="604"/>
      <c r="E2145" s="604"/>
      <c r="G2145" s="604"/>
      <c r="H2145" s="604"/>
    </row>
    <row r="2146" spans="3:8">
      <c r="C2146" s="604"/>
      <c r="E2146" s="604"/>
      <c r="G2146" s="604"/>
      <c r="H2146" s="604"/>
    </row>
    <row r="2147" spans="3:8">
      <c r="C2147" s="604"/>
      <c r="E2147" s="604"/>
      <c r="G2147" s="604"/>
      <c r="H2147" s="604"/>
    </row>
    <row r="2148" spans="3:8">
      <c r="C2148" s="604"/>
      <c r="E2148" s="604"/>
      <c r="G2148" s="604"/>
      <c r="H2148" s="604"/>
    </row>
    <row r="2149" spans="3:8">
      <c r="C2149" s="604"/>
      <c r="E2149" s="604"/>
      <c r="G2149" s="604"/>
      <c r="H2149" s="604"/>
    </row>
    <row r="2150" spans="3:8">
      <c r="C2150" s="604"/>
      <c r="E2150" s="604"/>
      <c r="G2150" s="604"/>
      <c r="H2150" s="604"/>
    </row>
    <row r="2151" spans="3:8">
      <c r="C2151" s="604"/>
      <c r="E2151" s="604"/>
      <c r="G2151" s="604"/>
      <c r="H2151" s="604"/>
    </row>
    <row r="2152" spans="3:8">
      <c r="C2152" s="604"/>
      <c r="E2152" s="604"/>
      <c r="G2152" s="604"/>
      <c r="H2152" s="604"/>
    </row>
    <row r="2153" spans="3:8">
      <c r="C2153" s="604"/>
      <c r="E2153" s="604"/>
      <c r="G2153" s="604"/>
      <c r="H2153" s="604"/>
    </row>
    <row r="2154" spans="3:8">
      <c r="C2154" s="604"/>
      <c r="E2154" s="604"/>
      <c r="G2154" s="604"/>
      <c r="H2154" s="604"/>
    </row>
    <row r="2155" spans="3:8">
      <c r="C2155" s="604"/>
      <c r="E2155" s="604"/>
      <c r="G2155" s="604"/>
      <c r="H2155" s="604"/>
    </row>
    <row r="2156" spans="3:8">
      <c r="C2156" s="604"/>
      <c r="E2156" s="604"/>
      <c r="G2156" s="604"/>
      <c r="H2156" s="604"/>
    </row>
    <row r="2157" spans="3:8">
      <c r="C2157" s="604"/>
      <c r="E2157" s="604"/>
      <c r="G2157" s="604"/>
      <c r="H2157" s="604"/>
    </row>
    <row r="2158" spans="3:8">
      <c r="C2158" s="604"/>
      <c r="E2158" s="604"/>
      <c r="G2158" s="604"/>
      <c r="H2158" s="604"/>
    </row>
    <row r="2159" spans="3:8">
      <c r="C2159" s="604"/>
      <c r="E2159" s="604"/>
      <c r="G2159" s="604"/>
      <c r="H2159" s="604"/>
    </row>
    <row r="2160" spans="3:8">
      <c r="C2160" s="604"/>
      <c r="E2160" s="604"/>
      <c r="G2160" s="604"/>
      <c r="H2160" s="604"/>
    </row>
    <row r="2161" spans="3:8">
      <c r="C2161" s="604"/>
      <c r="E2161" s="604"/>
      <c r="G2161" s="604"/>
      <c r="H2161" s="604"/>
    </row>
    <row r="2162" spans="3:8">
      <c r="C2162" s="604"/>
      <c r="E2162" s="604"/>
      <c r="G2162" s="604"/>
      <c r="H2162" s="604"/>
    </row>
    <row r="2163" spans="3:8">
      <c r="C2163" s="604"/>
      <c r="E2163" s="604"/>
      <c r="G2163" s="604"/>
      <c r="H2163" s="604"/>
    </row>
    <row r="2164" spans="3:8">
      <c r="C2164" s="604"/>
      <c r="E2164" s="604"/>
      <c r="G2164" s="604"/>
      <c r="H2164" s="604"/>
    </row>
    <row r="2165" spans="3:8">
      <c r="C2165" s="604"/>
      <c r="E2165" s="604"/>
      <c r="G2165" s="604"/>
      <c r="H2165" s="604"/>
    </row>
    <row r="2166" spans="3:8">
      <c r="C2166" s="604"/>
      <c r="E2166" s="604"/>
      <c r="G2166" s="604"/>
      <c r="H2166" s="604"/>
    </row>
    <row r="2167" spans="3:8">
      <c r="C2167" s="604"/>
      <c r="E2167" s="604"/>
      <c r="G2167" s="604"/>
      <c r="H2167" s="604"/>
    </row>
    <row r="2168" spans="3:8">
      <c r="C2168" s="604"/>
      <c r="E2168" s="604"/>
      <c r="G2168" s="604"/>
      <c r="H2168" s="604"/>
    </row>
    <row r="2169" spans="3:8">
      <c r="C2169" s="604"/>
      <c r="E2169" s="604"/>
      <c r="G2169" s="604"/>
      <c r="H2169" s="604"/>
    </row>
    <row r="2170" spans="3:8">
      <c r="C2170" s="604"/>
      <c r="E2170" s="604"/>
      <c r="G2170" s="604"/>
      <c r="H2170" s="604"/>
    </row>
    <row r="2171" spans="3:8">
      <c r="C2171" s="604"/>
      <c r="E2171" s="604"/>
      <c r="G2171" s="604"/>
      <c r="H2171" s="604"/>
    </row>
    <row r="2172" spans="3:8">
      <c r="C2172" s="604"/>
      <c r="E2172" s="604"/>
      <c r="G2172" s="604"/>
      <c r="H2172" s="604"/>
    </row>
    <row r="2173" spans="3:8">
      <c r="C2173" s="604"/>
      <c r="E2173" s="604"/>
      <c r="G2173" s="604"/>
      <c r="H2173" s="604"/>
    </row>
    <row r="2174" spans="3:8">
      <c r="C2174" s="604"/>
      <c r="E2174" s="604"/>
      <c r="G2174" s="604"/>
      <c r="H2174" s="604"/>
    </row>
    <row r="2175" spans="3:8">
      <c r="C2175" s="604"/>
      <c r="E2175" s="604"/>
      <c r="G2175" s="604"/>
      <c r="H2175" s="604"/>
    </row>
    <row r="2176" spans="3:8">
      <c r="C2176" s="604"/>
      <c r="E2176" s="604"/>
      <c r="G2176" s="604"/>
      <c r="H2176" s="604"/>
    </row>
    <row r="2177" spans="3:8">
      <c r="C2177" s="604"/>
      <c r="E2177" s="604"/>
      <c r="G2177" s="604"/>
      <c r="H2177" s="604"/>
    </row>
    <row r="2178" spans="3:8">
      <c r="C2178" s="604"/>
      <c r="E2178" s="604"/>
      <c r="G2178" s="604"/>
      <c r="H2178" s="604"/>
    </row>
    <row r="2179" spans="3:8">
      <c r="C2179" s="604"/>
      <c r="E2179" s="604"/>
      <c r="G2179" s="604"/>
      <c r="H2179" s="604"/>
    </row>
    <row r="2180" spans="3:8">
      <c r="C2180" s="604"/>
      <c r="E2180" s="604"/>
      <c r="G2180" s="604"/>
      <c r="H2180" s="604"/>
    </row>
    <row r="2181" spans="3:8">
      <c r="C2181" s="604"/>
      <c r="E2181" s="604"/>
      <c r="G2181" s="604"/>
      <c r="H2181" s="604"/>
    </row>
    <row r="2182" spans="3:8">
      <c r="C2182" s="604"/>
      <c r="E2182" s="604"/>
      <c r="G2182" s="604"/>
      <c r="H2182" s="604"/>
    </row>
    <row r="2183" spans="3:8">
      <c r="C2183" s="604"/>
      <c r="E2183" s="604"/>
      <c r="G2183" s="604"/>
      <c r="H2183" s="604"/>
    </row>
    <row r="2184" spans="3:8">
      <c r="C2184" s="604"/>
      <c r="E2184" s="604"/>
      <c r="G2184" s="604"/>
      <c r="H2184" s="604"/>
    </row>
    <row r="2185" spans="3:8">
      <c r="C2185" s="604"/>
      <c r="E2185" s="604"/>
      <c r="G2185" s="604"/>
      <c r="H2185" s="604"/>
    </row>
    <row r="2186" spans="3:8">
      <c r="C2186" s="604"/>
      <c r="E2186" s="604"/>
      <c r="G2186" s="604"/>
      <c r="H2186" s="604"/>
    </row>
    <row r="2187" spans="3:8">
      <c r="C2187" s="604"/>
      <c r="E2187" s="604"/>
      <c r="G2187" s="604"/>
      <c r="H2187" s="604"/>
    </row>
    <row r="2188" spans="3:8">
      <c r="C2188" s="604"/>
      <c r="E2188" s="604"/>
      <c r="G2188" s="604"/>
      <c r="H2188" s="604"/>
    </row>
    <row r="2189" spans="3:8">
      <c r="C2189" s="604"/>
      <c r="E2189" s="604"/>
      <c r="G2189" s="604"/>
      <c r="H2189" s="604"/>
    </row>
    <row r="2190" spans="3:8">
      <c r="C2190" s="604"/>
      <c r="E2190" s="604"/>
      <c r="G2190" s="604"/>
      <c r="H2190" s="604"/>
    </row>
    <row r="2191" spans="3:8">
      <c r="C2191" s="604"/>
      <c r="E2191" s="604"/>
      <c r="G2191" s="604"/>
      <c r="H2191" s="604"/>
    </row>
    <row r="2192" spans="3:8">
      <c r="C2192" s="604"/>
      <c r="E2192" s="604"/>
      <c r="G2192" s="604"/>
      <c r="H2192" s="604"/>
    </row>
    <row r="2193" spans="3:8">
      <c r="C2193" s="604"/>
      <c r="E2193" s="604"/>
      <c r="G2193" s="604"/>
      <c r="H2193" s="604"/>
    </row>
    <row r="2194" spans="3:8">
      <c r="C2194" s="604"/>
      <c r="E2194" s="604"/>
      <c r="G2194" s="604"/>
      <c r="H2194" s="604"/>
    </row>
    <row r="2195" spans="3:8">
      <c r="C2195" s="604"/>
      <c r="E2195" s="604"/>
      <c r="G2195" s="604"/>
      <c r="H2195" s="604"/>
    </row>
    <row r="2196" spans="3:8">
      <c r="C2196" s="604"/>
      <c r="E2196" s="604"/>
      <c r="G2196" s="604"/>
      <c r="H2196" s="604"/>
    </row>
    <row r="2197" spans="3:8">
      <c r="C2197" s="604"/>
      <c r="E2197" s="604"/>
      <c r="G2197" s="604"/>
      <c r="H2197" s="604"/>
    </row>
    <row r="2198" spans="3:8">
      <c r="C2198" s="604"/>
      <c r="E2198" s="604"/>
      <c r="G2198" s="604"/>
      <c r="H2198" s="604"/>
    </row>
    <row r="2199" spans="3:8">
      <c r="C2199" s="604"/>
      <c r="E2199" s="604"/>
      <c r="G2199" s="604"/>
      <c r="H2199" s="604"/>
    </row>
    <row r="2200" spans="3:8">
      <c r="C2200" s="604"/>
      <c r="E2200" s="604"/>
      <c r="G2200" s="604"/>
      <c r="H2200" s="604"/>
    </row>
    <row r="2201" spans="3:8">
      <c r="C2201" s="604"/>
      <c r="E2201" s="604"/>
      <c r="G2201" s="604"/>
      <c r="H2201" s="604"/>
    </row>
    <row r="2202" spans="3:8">
      <c r="C2202" s="604"/>
      <c r="E2202" s="604"/>
      <c r="G2202" s="604"/>
      <c r="H2202" s="604"/>
    </row>
    <row r="2203" spans="3:8">
      <c r="C2203" s="604"/>
      <c r="E2203" s="604"/>
      <c r="G2203" s="604"/>
      <c r="H2203" s="604"/>
    </row>
    <row r="2204" spans="3:8">
      <c r="C2204" s="604"/>
      <c r="E2204" s="604"/>
      <c r="G2204" s="604"/>
      <c r="H2204" s="604"/>
    </row>
    <row r="2205" spans="3:8">
      <c r="C2205" s="604"/>
      <c r="E2205" s="604"/>
      <c r="G2205" s="604"/>
      <c r="H2205" s="604"/>
    </row>
    <row r="2206" spans="3:8">
      <c r="C2206" s="604"/>
      <c r="E2206" s="604"/>
      <c r="G2206" s="604"/>
      <c r="H2206" s="604"/>
    </row>
    <row r="2207" spans="3:8">
      <c r="C2207" s="604"/>
      <c r="E2207" s="604"/>
      <c r="G2207" s="604"/>
      <c r="H2207" s="604"/>
    </row>
    <row r="2208" spans="3:8">
      <c r="C2208" s="604"/>
      <c r="E2208" s="604"/>
      <c r="G2208" s="604"/>
      <c r="H2208" s="604"/>
    </row>
    <row r="2209" spans="3:8">
      <c r="C2209" s="604"/>
      <c r="E2209" s="604"/>
      <c r="G2209" s="604"/>
      <c r="H2209" s="604"/>
    </row>
    <row r="2210" spans="3:8">
      <c r="C2210" s="604"/>
      <c r="E2210" s="604"/>
      <c r="G2210" s="604"/>
      <c r="H2210" s="604"/>
    </row>
    <row r="2211" spans="3:8">
      <c r="C2211" s="604"/>
      <c r="E2211" s="604"/>
      <c r="G2211" s="604"/>
      <c r="H2211" s="604"/>
    </row>
    <row r="2212" spans="3:8">
      <c r="C2212" s="604"/>
      <c r="E2212" s="604"/>
      <c r="G2212" s="604"/>
      <c r="H2212" s="604"/>
    </row>
    <row r="2213" spans="3:8">
      <c r="C2213" s="604"/>
      <c r="E2213" s="604"/>
      <c r="G2213" s="604"/>
      <c r="H2213" s="604"/>
    </row>
    <row r="2214" spans="3:8">
      <c r="C2214" s="604"/>
      <c r="E2214" s="604"/>
      <c r="G2214" s="604"/>
      <c r="H2214" s="604"/>
    </row>
    <row r="2215" spans="3:8">
      <c r="C2215" s="604"/>
      <c r="E2215" s="604"/>
      <c r="G2215" s="604"/>
      <c r="H2215" s="604"/>
    </row>
    <row r="2216" spans="3:8">
      <c r="C2216" s="604"/>
      <c r="E2216" s="604"/>
      <c r="G2216" s="604"/>
      <c r="H2216" s="604"/>
    </row>
    <row r="2217" spans="3:8">
      <c r="C2217" s="604"/>
      <c r="E2217" s="604"/>
      <c r="G2217" s="604"/>
      <c r="H2217" s="604"/>
    </row>
    <row r="2218" spans="3:8">
      <c r="C2218" s="604"/>
      <c r="E2218" s="604"/>
      <c r="G2218" s="604"/>
      <c r="H2218" s="604"/>
    </row>
    <row r="2219" spans="3:8">
      <c r="C2219" s="604"/>
      <c r="E2219" s="604"/>
      <c r="G2219" s="604"/>
      <c r="H2219" s="604"/>
    </row>
    <row r="2220" spans="3:8">
      <c r="C2220" s="604"/>
      <c r="E2220" s="604"/>
      <c r="G2220" s="604"/>
      <c r="H2220" s="604"/>
    </row>
    <row r="2221" spans="3:8">
      <c r="C2221" s="604"/>
      <c r="E2221" s="604"/>
      <c r="G2221" s="604"/>
      <c r="H2221" s="604"/>
    </row>
    <row r="2222" spans="3:8">
      <c r="C2222" s="604"/>
      <c r="E2222" s="604"/>
      <c r="G2222" s="604"/>
      <c r="H2222" s="604"/>
    </row>
    <row r="2223" spans="3:8">
      <c r="C2223" s="604"/>
      <c r="E2223" s="604"/>
      <c r="G2223" s="604"/>
      <c r="H2223" s="604"/>
    </row>
    <row r="2224" spans="3:8">
      <c r="C2224" s="604"/>
      <c r="E2224" s="604"/>
      <c r="G2224" s="604"/>
      <c r="H2224" s="604"/>
    </row>
    <row r="2225" spans="3:8">
      <c r="C2225" s="604"/>
      <c r="E2225" s="604"/>
      <c r="G2225" s="604"/>
      <c r="H2225" s="604"/>
    </row>
    <row r="2226" spans="3:8">
      <c r="C2226" s="604"/>
      <c r="E2226" s="604"/>
      <c r="G2226" s="604"/>
      <c r="H2226" s="604"/>
    </row>
    <row r="2227" spans="3:8">
      <c r="C2227" s="604"/>
      <c r="E2227" s="604"/>
      <c r="G2227" s="604"/>
      <c r="H2227" s="604"/>
    </row>
    <row r="2228" spans="3:8">
      <c r="C2228" s="604"/>
      <c r="E2228" s="604"/>
      <c r="G2228" s="604"/>
      <c r="H2228" s="604"/>
    </row>
    <row r="2229" spans="3:8">
      <c r="C2229" s="604"/>
      <c r="E2229" s="604"/>
      <c r="G2229" s="604"/>
      <c r="H2229" s="604"/>
    </row>
    <row r="2230" spans="3:8">
      <c r="C2230" s="604"/>
      <c r="E2230" s="604"/>
      <c r="G2230" s="604"/>
      <c r="H2230" s="604"/>
    </row>
    <row r="2231" spans="3:8">
      <c r="C2231" s="604"/>
      <c r="E2231" s="604"/>
      <c r="G2231" s="604"/>
      <c r="H2231" s="604"/>
    </row>
    <row r="2232" spans="3:8">
      <c r="C2232" s="604"/>
      <c r="E2232" s="604"/>
      <c r="G2232" s="604"/>
      <c r="H2232" s="604"/>
    </row>
    <row r="2233" spans="3:8">
      <c r="C2233" s="604"/>
      <c r="E2233" s="604"/>
      <c r="G2233" s="604"/>
      <c r="H2233" s="604"/>
    </row>
    <row r="2234" spans="3:8">
      <c r="C2234" s="604"/>
      <c r="E2234" s="604"/>
      <c r="G2234" s="604"/>
      <c r="H2234" s="604"/>
    </row>
    <row r="2235" spans="3:8">
      <c r="C2235" s="604"/>
      <c r="E2235" s="604"/>
      <c r="G2235" s="604"/>
      <c r="H2235" s="604"/>
    </row>
    <row r="2236" spans="3:8">
      <c r="C2236" s="604"/>
      <c r="E2236" s="604"/>
      <c r="G2236" s="604"/>
      <c r="H2236" s="604"/>
    </row>
    <row r="2237" spans="3:8">
      <c r="C2237" s="604"/>
      <c r="E2237" s="604"/>
      <c r="G2237" s="604"/>
      <c r="H2237" s="604"/>
    </row>
    <row r="2238" spans="3:8">
      <c r="C2238" s="604"/>
      <c r="E2238" s="604"/>
      <c r="G2238" s="604"/>
      <c r="H2238" s="604"/>
    </row>
    <row r="2239" spans="3:8">
      <c r="C2239" s="604"/>
      <c r="E2239" s="604"/>
      <c r="G2239" s="604"/>
      <c r="H2239" s="604"/>
    </row>
    <row r="2240" spans="3:8">
      <c r="C2240" s="604"/>
      <c r="E2240" s="604"/>
      <c r="G2240" s="604"/>
      <c r="H2240" s="604"/>
    </row>
    <row r="2241" spans="3:8">
      <c r="C2241" s="604"/>
      <c r="E2241" s="604"/>
      <c r="G2241" s="604"/>
      <c r="H2241" s="604"/>
    </row>
    <row r="2242" spans="3:8">
      <c r="C2242" s="604"/>
      <c r="E2242" s="604"/>
      <c r="G2242" s="604"/>
      <c r="H2242" s="604"/>
    </row>
    <row r="2243" spans="3:8">
      <c r="C2243" s="604"/>
      <c r="E2243" s="604"/>
      <c r="G2243" s="604"/>
      <c r="H2243" s="604"/>
    </row>
    <row r="2244" spans="3:8">
      <c r="C2244" s="604"/>
      <c r="E2244" s="604"/>
      <c r="G2244" s="604"/>
      <c r="H2244" s="604"/>
    </row>
    <row r="2245" spans="3:8">
      <c r="C2245" s="604"/>
      <c r="E2245" s="604"/>
      <c r="G2245" s="604"/>
      <c r="H2245" s="604"/>
    </row>
    <row r="2246" spans="3:8">
      <c r="C2246" s="604"/>
      <c r="E2246" s="604"/>
      <c r="G2246" s="604"/>
      <c r="H2246" s="604"/>
    </row>
    <row r="2247" spans="3:8">
      <c r="C2247" s="604"/>
      <c r="E2247" s="604"/>
      <c r="G2247" s="604"/>
      <c r="H2247" s="604"/>
    </row>
    <row r="2248" spans="3:8">
      <c r="C2248" s="604"/>
      <c r="E2248" s="604"/>
      <c r="G2248" s="604"/>
      <c r="H2248" s="604"/>
    </row>
    <row r="2249" spans="3:8">
      <c r="C2249" s="604"/>
      <c r="E2249" s="604"/>
      <c r="G2249" s="604"/>
      <c r="H2249" s="604"/>
    </row>
    <row r="2250" spans="3:8">
      <c r="C2250" s="604"/>
      <c r="E2250" s="604"/>
      <c r="G2250" s="604"/>
      <c r="H2250" s="604"/>
    </row>
    <row r="2251" spans="3:8">
      <c r="C2251" s="604"/>
      <c r="E2251" s="604"/>
      <c r="G2251" s="604"/>
      <c r="H2251" s="604"/>
    </row>
    <row r="2252" spans="3:8">
      <c r="C2252" s="604"/>
      <c r="E2252" s="604"/>
      <c r="G2252" s="604"/>
      <c r="H2252" s="604"/>
    </row>
    <row r="2253" spans="3:8">
      <c r="C2253" s="604"/>
      <c r="E2253" s="604"/>
      <c r="G2253" s="604"/>
      <c r="H2253" s="604"/>
    </row>
    <row r="2254" spans="3:8">
      <c r="C2254" s="604"/>
      <c r="E2254" s="604"/>
      <c r="G2254" s="604"/>
      <c r="H2254" s="604"/>
    </row>
    <row r="2255" spans="3:8">
      <c r="C2255" s="604"/>
      <c r="E2255" s="604"/>
      <c r="G2255" s="604"/>
      <c r="H2255" s="604"/>
    </row>
    <row r="2256" spans="3:8">
      <c r="C2256" s="604"/>
      <c r="E2256" s="604"/>
      <c r="G2256" s="604"/>
      <c r="H2256" s="604"/>
    </row>
    <row r="2257" spans="3:8">
      <c r="C2257" s="604"/>
      <c r="E2257" s="604"/>
      <c r="G2257" s="604"/>
      <c r="H2257" s="604"/>
    </row>
    <row r="2258" spans="3:8">
      <c r="C2258" s="604"/>
      <c r="E2258" s="604"/>
      <c r="G2258" s="604"/>
      <c r="H2258" s="604"/>
    </row>
    <row r="2259" spans="3:8">
      <c r="C2259" s="604"/>
      <c r="E2259" s="604"/>
      <c r="G2259" s="604"/>
      <c r="H2259" s="604"/>
    </row>
    <row r="2260" spans="3:8">
      <c r="C2260" s="604"/>
      <c r="E2260" s="604"/>
      <c r="G2260" s="604"/>
      <c r="H2260" s="604"/>
    </row>
    <row r="2261" spans="3:8">
      <c r="C2261" s="604"/>
      <c r="E2261" s="604"/>
      <c r="G2261" s="604"/>
      <c r="H2261" s="604"/>
    </row>
    <row r="2262" spans="3:8">
      <c r="C2262" s="604"/>
      <c r="E2262" s="604"/>
      <c r="G2262" s="604"/>
      <c r="H2262" s="604"/>
    </row>
    <row r="2263" spans="3:8">
      <c r="C2263" s="604"/>
      <c r="E2263" s="604"/>
      <c r="G2263" s="604"/>
      <c r="H2263" s="604"/>
    </row>
    <row r="2264" spans="3:8">
      <c r="C2264" s="604"/>
      <c r="E2264" s="604"/>
      <c r="G2264" s="604"/>
      <c r="H2264" s="604"/>
    </row>
    <row r="2265" spans="3:8">
      <c r="C2265" s="604"/>
      <c r="E2265" s="604"/>
      <c r="G2265" s="604"/>
      <c r="H2265" s="604"/>
    </row>
    <row r="2266" spans="3:8">
      <c r="C2266" s="604"/>
      <c r="E2266" s="604"/>
      <c r="G2266" s="604"/>
      <c r="H2266" s="604"/>
    </row>
    <row r="2267" spans="3:8">
      <c r="C2267" s="604"/>
      <c r="E2267" s="604"/>
      <c r="G2267" s="604"/>
      <c r="H2267" s="604"/>
    </row>
    <row r="2268" spans="3:8">
      <c r="C2268" s="604"/>
      <c r="E2268" s="604"/>
      <c r="G2268" s="604"/>
      <c r="H2268" s="604"/>
    </row>
    <row r="2269" spans="3:8">
      <c r="C2269" s="604"/>
      <c r="E2269" s="604"/>
      <c r="G2269" s="604"/>
      <c r="H2269" s="604"/>
    </row>
    <row r="2270" spans="3:8">
      <c r="C2270" s="604"/>
      <c r="E2270" s="604"/>
      <c r="G2270" s="604"/>
      <c r="H2270" s="604"/>
    </row>
    <row r="2271" spans="3:8">
      <c r="C2271" s="604"/>
      <c r="E2271" s="604"/>
      <c r="G2271" s="604"/>
      <c r="H2271" s="604"/>
    </row>
    <row r="2272" spans="3:8">
      <c r="C2272" s="604"/>
      <c r="E2272" s="604"/>
      <c r="G2272" s="604"/>
      <c r="H2272" s="604"/>
    </row>
    <row r="2273" spans="3:8">
      <c r="C2273" s="604"/>
      <c r="E2273" s="604"/>
      <c r="G2273" s="604"/>
      <c r="H2273" s="604"/>
    </row>
    <row r="2274" spans="3:8">
      <c r="C2274" s="604"/>
      <c r="E2274" s="604"/>
      <c r="G2274" s="604"/>
      <c r="H2274" s="604"/>
    </row>
    <row r="2275" spans="3:8">
      <c r="C2275" s="604"/>
      <c r="E2275" s="604"/>
      <c r="G2275" s="604"/>
      <c r="H2275" s="604"/>
    </row>
    <row r="2276" spans="3:8">
      <c r="C2276" s="604"/>
      <c r="E2276" s="604"/>
      <c r="G2276" s="604"/>
      <c r="H2276" s="604"/>
    </row>
    <row r="2277" spans="3:8">
      <c r="C2277" s="604"/>
      <c r="E2277" s="604"/>
      <c r="G2277" s="604"/>
      <c r="H2277" s="604"/>
    </row>
    <row r="2278" spans="3:8">
      <c r="C2278" s="604"/>
      <c r="E2278" s="604"/>
      <c r="G2278" s="604"/>
      <c r="H2278" s="604"/>
    </row>
    <row r="2279" spans="3:8">
      <c r="C2279" s="604"/>
      <c r="E2279" s="604"/>
      <c r="G2279" s="604"/>
      <c r="H2279" s="604"/>
    </row>
    <row r="2280" spans="3:8">
      <c r="C2280" s="604"/>
      <c r="E2280" s="604"/>
      <c r="G2280" s="604"/>
      <c r="H2280" s="604"/>
    </row>
    <row r="2281" spans="3:8">
      <c r="C2281" s="604"/>
      <c r="E2281" s="604"/>
      <c r="G2281" s="604"/>
      <c r="H2281" s="604"/>
    </row>
    <row r="2282" spans="3:8">
      <c r="C2282" s="604"/>
      <c r="E2282" s="604"/>
      <c r="G2282" s="604"/>
      <c r="H2282" s="604"/>
    </row>
    <row r="2283" spans="3:8">
      <c r="C2283" s="604"/>
      <c r="E2283" s="604"/>
      <c r="G2283" s="604"/>
      <c r="H2283" s="604"/>
    </row>
    <row r="2284" spans="3:8">
      <c r="C2284" s="604"/>
      <c r="E2284" s="604"/>
      <c r="G2284" s="604"/>
      <c r="H2284" s="604"/>
    </row>
    <row r="2285" spans="3:8">
      <c r="C2285" s="604"/>
      <c r="E2285" s="604"/>
      <c r="G2285" s="604"/>
      <c r="H2285" s="604"/>
    </row>
    <row r="2286" spans="3:8">
      <c r="C2286" s="604"/>
      <c r="E2286" s="604"/>
      <c r="G2286" s="604"/>
      <c r="H2286" s="604"/>
    </row>
    <row r="2287" spans="3:8">
      <c r="C2287" s="604"/>
      <c r="E2287" s="604"/>
      <c r="G2287" s="604"/>
      <c r="H2287" s="604"/>
    </row>
    <row r="2288" spans="3:8">
      <c r="C2288" s="604"/>
      <c r="E2288" s="604"/>
      <c r="G2288" s="604"/>
      <c r="H2288" s="604"/>
    </row>
    <row r="2289" spans="3:8">
      <c r="C2289" s="604"/>
      <c r="E2289" s="604"/>
      <c r="G2289" s="604"/>
      <c r="H2289" s="604"/>
    </row>
    <row r="2290" spans="3:8">
      <c r="C2290" s="604"/>
      <c r="E2290" s="604"/>
      <c r="G2290" s="604"/>
      <c r="H2290" s="604"/>
    </row>
    <row r="2291" spans="3:8">
      <c r="C2291" s="604"/>
      <c r="E2291" s="604"/>
      <c r="G2291" s="604"/>
      <c r="H2291" s="604"/>
    </row>
    <row r="2292" spans="3:8">
      <c r="C2292" s="604"/>
      <c r="E2292" s="604"/>
      <c r="G2292" s="604"/>
      <c r="H2292" s="604"/>
    </row>
    <row r="2293" spans="3:8">
      <c r="C2293" s="604"/>
      <c r="E2293" s="604"/>
      <c r="G2293" s="604"/>
      <c r="H2293" s="604"/>
    </row>
    <row r="2294" spans="3:8">
      <c r="C2294" s="604"/>
      <c r="E2294" s="604"/>
      <c r="G2294" s="604"/>
      <c r="H2294" s="604"/>
    </row>
    <row r="2295" spans="3:8">
      <c r="C2295" s="604"/>
      <c r="E2295" s="604"/>
      <c r="G2295" s="604"/>
      <c r="H2295" s="604"/>
    </row>
    <row r="2296" spans="3:8">
      <c r="C2296" s="604"/>
      <c r="E2296" s="604"/>
      <c r="G2296" s="604"/>
      <c r="H2296" s="604"/>
    </row>
    <row r="2297" spans="3:8">
      <c r="C2297" s="604"/>
      <c r="E2297" s="604"/>
      <c r="G2297" s="604"/>
      <c r="H2297" s="604"/>
    </row>
    <row r="2298" spans="3:8">
      <c r="C2298" s="604"/>
      <c r="E2298" s="604"/>
      <c r="G2298" s="604"/>
      <c r="H2298" s="604"/>
    </row>
    <row r="2299" spans="3:8">
      <c r="C2299" s="604"/>
      <c r="E2299" s="604"/>
      <c r="G2299" s="604"/>
      <c r="H2299" s="604"/>
    </row>
    <row r="2300" spans="3:8">
      <c r="C2300" s="604"/>
      <c r="E2300" s="604"/>
      <c r="G2300" s="604"/>
      <c r="H2300" s="604"/>
    </row>
    <row r="2301" spans="3:8">
      <c r="C2301" s="604"/>
      <c r="E2301" s="604"/>
      <c r="G2301" s="604"/>
      <c r="H2301" s="604"/>
    </row>
    <row r="2302" spans="3:8">
      <c r="C2302" s="604"/>
      <c r="E2302" s="604"/>
      <c r="G2302" s="604"/>
      <c r="H2302" s="604"/>
    </row>
  </sheetData>
  <mergeCells count="13">
    <mergeCell ref="J13:J17"/>
    <mergeCell ref="J31:J35"/>
    <mergeCell ref="K5:K8"/>
    <mergeCell ref="K22:K25"/>
    <mergeCell ref="K40:K43"/>
    <mergeCell ref="K48:K51"/>
    <mergeCell ref="L31:L34"/>
    <mergeCell ref="L65:L68"/>
    <mergeCell ref="L73:L76"/>
    <mergeCell ref="L98:L101"/>
    <mergeCell ref="M56:M60"/>
    <mergeCell ref="M81:M84"/>
    <mergeCell ref="M89:M93"/>
  </mergeCells>
  <pageMargins left="0" right="0" top="0" bottom="0" header="0" footer="0.31496062992126"/>
  <pageSetup paperSize="9" scale="6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12"/>
  <sheetViews>
    <sheetView workbookViewId="0">
      <selection activeCell="L23" sqref="L23"/>
    </sheetView>
  </sheetViews>
  <sheetFormatPr defaultColWidth="8.87962962962963" defaultRowHeight="15.6"/>
  <cols>
    <col min="1" max="1" width="20.75" style="503" customWidth="1"/>
    <col min="2" max="2" width="7.12962962962963" style="504" customWidth="1"/>
    <col min="3" max="4" width="11.75" style="504" customWidth="1"/>
    <col min="5" max="5" width="13.75" style="504" customWidth="1"/>
    <col min="6" max="6" width="11.1296296296296" style="504" customWidth="1"/>
    <col min="7" max="7" width="9.5" style="504" customWidth="1"/>
    <col min="8" max="10" width="14.6296296296296" style="504" customWidth="1"/>
    <col min="11" max="11" width="15.1296296296296" style="504" customWidth="1"/>
    <col min="12" max="12" width="19.3796296296296" style="504" customWidth="1"/>
    <col min="13" max="13" width="16.1296296296296" style="504" hidden="1" customWidth="1"/>
    <col min="14" max="14" width="22.75" style="504" hidden="1" customWidth="1"/>
    <col min="15" max="16384" width="8.87962962962963" style="504"/>
  </cols>
  <sheetData>
    <row r="1" s="192" customFormat="1" ht="32.25" customHeight="1" spans="1:12">
      <c r="A1" s="505" t="s">
        <v>492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</row>
    <row r="2" spans="1:12">
      <c r="A2" s="506" t="s">
        <v>493</v>
      </c>
      <c r="B2" s="506"/>
      <c r="C2" s="506"/>
      <c r="D2" s="506"/>
      <c r="E2" s="506"/>
      <c r="F2" s="506"/>
      <c r="G2" s="506"/>
      <c r="H2" s="506"/>
      <c r="I2" s="506"/>
      <c r="J2" s="506"/>
      <c r="K2" s="506"/>
      <c r="L2" s="553"/>
    </row>
    <row r="3" spans="1:12">
      <c r="A3" s="507" t="s">
        <v>494</v>
      </c>
      <c r="B3" s="508" t="s">
        <v>495</v>
      </c>
      <c r="C3" s="508" t="s">
        <v>496</v>
      </c>
      <c r="D3" s="509" t="s">
        <v>497</v>
      </c>
      <c r="E3" s="509" t="s">
        <v>7</v>
      </c>
      <c r="F3" s="510" t="s">
        <v>6</v>
      </c>
      <c r="G3" s="511" t="s">
        <v>10</v>
      </c>
      <c r="H3" s="512" t="s">
        <v>498</v>
      </c>
      <c r="I3" s="512" t="s">
        <v>499</v>
      </c>
      <c r="J3" s="554" t="s">
        <v>500</v>
      </c>
      <c r="K3" s="554" t="s">
        <v>501</v>
      </c>
      <c r="L3" s="555"/>
    </row>
    <row r="4" spans="1:12">
      <c r="A4" s="513" t="s">
        <v>502</v>
      </c>
      <c r="B4" s="514"/>
      <c r="C4" s="514"/>
      <c r="D4" s="514"/>
      <c r="E4" s="514"/>
      <c r="F4" s="515"/>
      <c r="G4" s="516">
        <v>45748</v>
      </c>
      <c r="H4" s="516">
        <f>G4+2</f>
        <v>45750</v>
      </c>
      <c r="I4" s="516">
        <f>G4+3</f>
        <v>45751</v>
      </c>
      <c r="J4" s="556">
        <f>G4-1+TIME(10,0,0)</f>
        <v>45747.4166666667</v>
      </c>
      <c r="K4" s="556">
        <f>G4-2-TIME(8,0,0)</f>
        <v>45745.6666666667</v>
      </c>
      <c r="L4" s="555"/>
    </row>
    <row r="5" spans="1:12">
      <c r="A5" s="517" t="s">
        <v>503</v>
      </c>
      <c r="B5" s="518">
        <v>407</v>
      </c>
      <c r="C5" s="518" t="s">
        <v>504</v>
      </c>
      <c r="D5" s="518">
        <v>407</v>
      </c>
      <c r="E5" s="518">
        <v>407</v>
      </c>
      <c r="F5" s="519" t="s">
        <v>505</v>
      </c>
      <c r="G5" s="516">
        <f>G4+7</f>
        <v>45755</v>
      </c>
      <c r="H5" s="516">
        <f>G5+2</f>
        <v>45757</v>
      </c>
      <c r="I5" s="516">
        <f>G5+3</f>
        <v>45758</v>
      </c>
      <c r="J5" s="556">
        <f>J4+7</f>
        <v>45754.4166666667</v>
      </c>
      <c r="K5" s="556">
        <f>G5-2-TIME(8,0,0)</f>
        <v>45752.6666666667</v>
      </c>
      <c r="L5" s="555"/>
    </row>
    <row r="6" spans="1:12">
      <c r="A6" s="517" t="s">
        <v>503</v>
      </c>
      <c r="B6" s="518">
        <v>408</v>
      </c>
      <c r="C6" s="518" t="s">
        <v>504</v>
      </c>
      <c r="D6" s="518">
        <v>408</v>
      </c>
      <c r="E6" s="518">
        <v>408</v>
      </c>
      <c r="F6" s="519" t="s">
        <v>505</v>
      </c>
      <c r="G6" s="520">
        <f t="shared" ref="G6:G8" si="0">G5+7</f>
        <v>45762</v>
      </c>
      <c r="H6" s="516">
        <f>G6+2</f>
        <v>45764</v>
      </c>
      <c r="I6" s="516">
        <f>G6+3</f>
        <v>45765</v>
      </c>
      <c r="J6" s="556">
        <f>J5+7</f>
        <v>45761.4166666667</v>
      </c>
      <c r="K6" s="556">
        <f>G6-2-TIME(8,0,0)</f>
        <v>45759.6666666667</v>
      </c>
      <c r="L6" s="555"/>
    </row>
    <row r="7" spans="1:12">
      <c r="A7" s="106" t="s">
        <v>503</v>
      </c>
      <c r="B7" s="518">
        <v>409</v>
      </c>
      <c r="C7" s="518" t="s">
        <v>504</v>
      </c>
      <c r="D7" s="518">
        <v>409</v>
      </c>
      <c r="E7" s="518">
        <v>409</v>
      </c>
      <c r="F7" s="519" t="s">
        <v>505</v>
      </c>
      <c r="G7" s="516">
        <f t="shared" si="0"/>
        <v>45769</v>
      </c>
      <c r="H7" s="516">
        <f>G7+2</f>
        <v>45771</v>
      </c>
      <c r="I7" s="516">
        <f>G7+3</f>
        <v>45772</v>
      </c>
      <c r="J7" s="556">
        <f>J6+7</f>
        <v>45768.4166666667</v>
      </c>
      <c r="K7" s="556">
        <f>G7-2-TIME(8,0,0)</f>
        <v>45766.6666666667</v>
      </c>
      <c r="L7" s="555"/>
    </row>
    <row r="8" spans="1:12">
      <c r="A8" s="106" t="s">
        <v>503</v>
      </c>
      <c r="B8" s="518">
        <v>410</v>
      </c>
      <c r="C8" s="518" t="s">
        <v>504</v>
      </c>
      <c r="D8" s="518">
        <v>410</v>
      </c>
      <c r="E8" s="518">
        <v>410</v>
      </c>
      <c r="F8" s="519" t="s">
        <v>505</v>
      </c>
      <c r="G8" s="516">
        <f t="shared" si="0"/>
        <v>45776</v>
      </c>
      <c r="H8" s="516">
        <f>G8+2</f>
        <v>45778</v>
      </c>
      <c r="I8" s="516">
        <f>G8+3</f>
        <v>45779</v>
      </c>
      <c r="J8" s="556">
        <f>J7+7</f>
        <v>45775.4166666667</v>
      </c>
      <c r="K8" s="556">
        <f>G8-2-TIME(8,0,0)</f>
        <v>45773.6666666667</v>
      </c>
      <c r="L8" s="555"/>
    </row>
    <row r="9" ht="20.1" customHeight="1" spans="1:12">
      <c r="A9" s="521"/>
      <c r="B9" s="521"/>
      <c r="C9" s="521"/>
      <c r="D9" s="521"/>
      <c r="E9" s="521"/>
      <c r="F9" s="521"/>
      <c r="G9" s="521"/>
      <c r="H9" s="521"/>
      <c r="I9" s="521"/>
      <c r="J9" s="521"/>
      <c r="K9" s="521"/>
      <c r="L9" s="557"/>
    </row>
    <row r="10" s="501" customFormat="1" spans="1:12">
      <c r="A10" s="506" t="s">
        <v>506</v>
      </c>
      <c r="B10" s="506"/>
      <c r="C10" s="506"/>
      <c r="D10" s="506"/>
      <c r="E10" s="506"/>
      <c r="F10" s="506"/>
      <c r="G10" s="506"/>
      <c r="H10" s="506"/>
      <c r="I10" s="506"/>
      <c r="J10" s="506"/>
      <c r="K10" s="506"/>
      <c r="L10" s="557"/>
    </row>
    <row r="11" spans="1:12">
      <c r="A11" s="507" t="s">
        <v>494</v>
      </c>
      <c r="B11" s="508" t="s">
        <v>495</v>
      </c>
      <c r="C11" s="508" t="s">
        <v>496</v>
      </c>
      <c r="D11" s="509" t="s">
        <v>497</v>
      </c>
      <c r="E11" s="509" t="s">
        <v>7</v>
      </c>
      <c r="F11" s="510" t="s">
        <v>6</v>
      </c>
      <c r="G11" s="511" t="s">
        <v>10</v>
      </c>
      <c r="H11" s="512" t="s">
        <v>507</v>
      </c>
      <c r="I11" s="512" t="s">
        <v>508</v>
      </c>
      <c r="J11" s="554" t="s">
        <v>500</v>
      </c>
      <c r="K11" s="554" t="s">
        <v>501</v>
      </c>
      <c r="L11" s="555"/>
    </row>
    <row r="12" spans="1:15">
      <c r="A12" s="106" t="s">
        <v>509</v>
      </c>
      <c r="B12" s="518">
        <v>75</v>
      </c>
      <c r="C12" s="518" t="s">
        <v>510</v>
      </c>
      <c r="D12" s="518">
        <v>75</v>
      </c>
      <c r="E12" s="518">
        <v>75</v>
      </c>
      <c r="F12" s="518" t="s">
        <v>511</v>
      </c>
      <c r="G12" s="516">
        <v>45748</v>
      </c>
      <c r="H12" s="516">
        <f>G12+2</f>
        <v>45750</v>
      </c>
      <c r="I12" s="516">
        <f>G12+3</f>
        <v>45751</v>
      </c>
      <c r="J12" s="556">
        <f>G12-2+TIME(12,0,0)</f>
        <v>45746.5</v>
      </c>
      <c r="K12" s="556">
        <f>G12-2-TIME(8,0,0)</f>
        <v>45745.6666666667</v>
      </c>
      <c r="L12" s="555"/>
      <c r="O12" s="555"/>
    </row>
    <row r="13" spans="1:12">
      <c r="A13" s="106" t="s">
        <v>509</v>
      </c>
      <c r="B13" s="518">
        <v>76</v>
      </c>
      <c r="C13" s="518" t="s">
        <v>510</v>
      </c>
      <c r="D13" s="518">
        <v>76</v>
      </c>
      <c r="E13" s="518">
        <v>76</v>
      </c>
      <c r="F13" s="518" t="s">
        <v>511</v>
      </c>
      <c r="G13" s="516">
        <f>G12+7</f>
        <v>45755</v>
      </c>
      <c r="H13" s="516">
        <f t="shared" ref="H13:H16" si="1">G13+2</f>
        <v>45757</v>
      </c>
      <c r="I13" s="516">
        <f>G13+3</f>
        <v>45758</v>
      </c>
      <c r="J13" s="556">
        <f>J12+7</f>
        <v>45753.5</v>
      </c>
      <c r="K13" s="556">
        <f>G13-2-TIME(8,0,0)</f>
        <v>45752.6666666667</v>
      </c>
      <c r="L13" s="558"/>
    </row>
    <row r="14" spans="1:12">
      <c r="A14" s="106" t="s">
        <v>509</v>
      </c>
      <c r="B14" s="518">
        <v>77</v>
      </c>
      <c r="C14" s="518" t="s">
        <v>510</v>
      </c>
      <c r="D14" s="518">
        <v>77</v>
      </c>
      <c r="E14" s="518">
        <v>77</v>
      </c>
      <c r="F14" s="518" t="s">
        <v>511</v>
      </c>
      <c r="G14" s="516">
        <f t="shared" ref="G14:G16" si="2">G13+7</f>
        <v>45762</v>
      </c>
      <c r="H14" s="516">
        <f t="shared" si="1"/>
        <v>45764</v>
      </c>
      <c r="I14" s="516">
        <f>G14+3</f>
        <v>45765</v>
      </c>
      <c r="J14" s="556">
        <f>J13+7</f>
        <v>45760.5</v>
      </c>
      <c r="K14" s="556">
        <f>G14-2-TIME(8,0,0)</f>
        <v>45759.6666666667</v>
      </c>
      <c r="L14" s="558"/>
    </row>
    <row r="15" spans="1:12">
      <c r="A15" s="522" t="s">
        <v>509</v>
      </c>
      <c r="B15" s="518">
        <v>78</v>
      </c>
      <c r="C15" s="518" t="s">
        <v>510</v>
      </c>
      <c r="D15" s="518">
        <v>78</v>
      </c>
      <c r="E15" s="518">
        <v>78</v>
      </c>
      <c r="F15" s="523" t="s">
        <v>511</v>
      </c>
      <c r="G15" s="516">
        <f t="shared" si="2"/>
        <v>45769</v>
      </c>
      <c r="H15" s="516">
        <f t="shared" si="1"/>
        <v>45771</v>
      </c>
      <c r="I15" s="516">
        <f>G15+3</f>
        <v>45772</v>
      </c>
      <c r="J15" s="556">
        <f>J14+7</f>
        <v>45767.5</v>
      </c>
      <c r="K15" s="556">
        <f>G15-2-TIME(8,0,0)</f>
        <v>45766.6666666667</v>
      </c>
      <c r="L15" s="555"/>
    </row>
    <row r="16" spans="1:12">
      <c r="A16" s="522" t="s">
        <v>509</v>
      </c>
      <c r="B16" s="518">
        <v>79</v>
      </c>
      <c r="C16" s="518" t="s">
        <v>510</v>
      </c>
      <c r="D16" s="518">
        <v>79</v>
      </c>
      <c r="E16" s="518">
        <v>79</v>
      </c>
      <c r="F16" s="523" t="s">
        <v>511</v>
      </c>
      <c r="G16" s="516">
        <f t="shared" si="2"/>
        <v>45776</v>
      </c>
      <c r="H16" s="516">
        <f t="shared" si="1"/>
        <v>45778</v>
      </c>
      <c r="I16" s="516">
        <f>G16+3</f>
        <v>45779</v>
      </c>
      <c r="J16" s="556">
        <f>J15+7</f>
        <v>45774.5</v>
      </c>
      <c r="K16" s="556">
        <f>G16-2-TIME(8,0,0)</f>
        <v>45773.6666666667</v>
      </c>
      <c r="L16" s="555"/>
    </row>
    <row r="17" ht="20.1" customHeight="1" spans="7:12">
      <c r="G17" s="524"/>
      <c r="H17" s="524"/>
      <c r="I17" s="524"/>
      <c r="J17" s="524"/>
      <c r="K17" s="559"/>
      <c r="L17" s="553"/>
    </row>
    <row r="18" spans="1:12">
      <c r="A18" s="506" t="s">
        <v>512</v>
      </c>
      <c r="B18" s="506"/>
      <c r="C18" s="506"/>
      <c r="D18" s="506"/>
      <c r="E18" s="506"/>
      <c r="F18" s="506"/>
      <c r="G18" s="506"/>
      <c r="H18" s="506"/>
      <c r="I18" s="506"/>
      <c r="J18" s="506"/>
      <c r="K18" s="506"/>
      <c r="L18" s="553"/>
    </row>
    <row r="19" spans="1:12">
      <c r="A19" s="507" t="s">
        <v>494</v>
      </c>
      <c r="B19" s="508" t="s">
        <v>495</v>
      </c>
      <c r="C19" s="508" t="s">
        <v>496</v>
      </c>
      <c r="D19" s="509" t="s">
        <v>497</v>
      </c>
      <c r="E19" s="509" t="s">
        <v>7</v>
      </c>
      <c r="F19" s="510" t="s">
        <v>145</v>
      </c>
      <c r="G19" s="511" t="s">
        <v>10</v>
      </c>
      <c r="H19" s="512" t="s">
        <v>513</v>
      </c>
      <c r="I19" s="512" t="s">
        <v>514</v>
      </c>
      <c r="J19" s="554" t="s">
        <v>500</v>
      </c>
      <c r="K19" s="554" t="s">
        <v>501</v>
      </c>
      <c r="L19" s="555"/>
    </row>
    <row r="20" spans="1:12">
      <c r="A20" s="106" t="s">
        <v>515</v>
      </c>
      <c r="B20" s="525">
        <v>2514</v>
      </c>
      <c r="C20" s="526" t="s">
        <v>516</v>
      </c>
      <c r="D20" s="518">
        <v>404</v>
      </c>
      <c r="E20" s="525">
        <v>2514</v>
      </c>
      <c r="F20" s="527" t="s">
        <v>517</v>
      </c>
      <c r="G20" s="516">
        <v>45750</v>
      </c>
      <c r="H20" s="516">
        <f>G20+3</f>
        <v>45753</v>
      </c>
      <c r="I20" s="516">
        <f>G20+4</f>
        <v>45754</v>
      </c>
      <c r="J20" s="556">
        <f>G20-2+TIME(14,0,0)</f>
        <v>45748.5833333333</v>
      </c>
      <c r="K20" s="556">
        <f>G20-2-TIME(8,0,0)</f>
        <v>45747.6666666667</v>
      </c>
      <c r="L20" s="555"/>
    </row>
    <row r="21" spans="1:12">
      <c r="A21" s="106" t="s">
        <v>515</v>
      </c>
      <c r="B21" s="525">
        <v>2515</v>
      </c>
      <c r="C21" s="526" t="s">
        <v>516</v>
      </c>
      <c r="D21" s="518">
        <v>405</v>
      </c>
      <c r="E21" s="525">
        <v>2515</v>
      </c>
      <c r="F21" s="527" t="s">
        <v>517</v>
      </c>
      <c r="G21" s="516">
        <f>SUM(G20+7)</f>
        <v>45757</v>
      </c>
      <c r="H21" s="516">
        <f>G20+10</f>
        <v>45760</v>
      </c>
      <c r="I21" s="516">
        <f>G20+11</f>
        <v>45761</v>
      </c>
      <c r="J21" s="556">
        <f>J20+7</f>
        <v>45755.5833333333</v>
      </c>
      <c r="K21" s="556">
        <f>G21-2-TIME(8,0,0)</f>
        <v>45754.6666666667</v>
      </c>
      <c r="L21" s="555"/>
    </row>
    <row r="22" spans="1:12">
      <c r="A22" s="106" t="s">
        <v>515</v>
      </c>
      <c r="B22" s="525">
        <v>2516</v>
      </c>
      <c r="C22" s="526" t="s">
        <v>516</v>
      </c>
      <c r="D22" s="518">
        <v>406</v>
      </c>
      <c r="E22" s="525">
        <v>2516</v>
      </c>
      <c r="F22" s="527" t="s">
        <v>517</v>
      </c>
      <c r="G22" s="516">
        <f>SUM(G20+14)</f>
        <v>45764</v>
      </c>
      <c r="H22" s="516">
        <f>G20+17</f>
        <v>45767</v>
      </c>
      <c r="I22" s="516">
        <f>G20+18</f>
        <v>45768</v>
      </c>
      <c r="J22" s="556">
        <f>J21+7</f>
        <v>45762.5833333333</v>
      </c>
      <c r="K22" s="556">
        <f>G22-2-TIME(8,0,0)</f>
        <v>45761.6666666667</v>
      </c>
      <c r="L22" s="555"/>
    </row>
    <row r="23" spans="1:12">
      <c r="A23" s="106" t="s">
        <v>515</v>
      </c>
      <c r="B23" s="525">
        <v>2517</v>
      </c>
      <c r="C23" s="526" t="s">
        <v>516</v>
      </c>
      <c r="D23" s="518">
        <v>407</v>
      </c>
      <c r="E23" s="525">
        <v>2517</v>
      </c>
      <c r="F23" s="527" t="s">
        <v>517</v>
      </c>
      <c r="G23" s="516">
        <f>SUM(G20+21)</f>
        <v>45771</v>
      </c>
      <c r="H23" s="516">
        <f>G20+24</f>
        <v>45774</v>
      </c>
      <c r="I23" s="516">
        <f>G20+25</f>
        <v>45775</v>
      </c>
      <c r="J23" s="556">
        <f>J21+14</f>
        <v>45769.5833333333</v>
      </c>
      <c r="K23" s="556">
        <f>G23-2-TIME(8,0,0)</f>
        <v>45768.6666666667</v>
      </c>
      <c r="L23" s="555"/>
    </row>
    <row r="24" spans="1:12">
      <c r="A24" s="106" t="s">
        <v>515</v>
      </c>
      <c r="B24" s="525">
        <v>2518</v>
      </c>
      <c r="C24" s="526" t="s">
        <v>516</v>
      </c>
      <c r="D24" s="518">
        <v>408</v>
      </c>
      <c r="E24" s="525">
        <v>2518</v>
      </c>
      <c r="F24" s="527" t="s">
        <v>517</v>
      </c>
      <c r="G24" s="516">
        <f>SUM(G20+28)</f>
        <v>45778</v>
      </c>
      <c r="H24" s="516">
        <f>G20+31</f>
        <v>45781</v>
      </c>
      <c r="I24" s="516">
        <f>G20+32</f>
        <v>45782</v>
      </c>
      <c r="J24" s="556">
        <f>J22+14</f>
        <v>45776.5833333333</v>
      </c>
      <c r="K24" s="556">
        <f>G24-2-TIME(8,0,0)</f>
        <v>45775.6666666667</v>
      </c>
      <c r="L24" s="555"/>
    </row>
    <row r="25" ht="20.1" customHeight="1" spans="7:11">
      <c r="G25" s="528"/>
      <c r="H25" s="528"/>
      <c r="I25" s="528"/>
      <c r="J25" s="528"/>
      <c r="K25" s="557"/>
    </row>
    <row r="26" spans="1:11">
      <c r="A26" s="506" t="s">
        <v>518</v>
      </c>
      <c r="B26" s="506"/>
      <c r="C26" s="506"/>
      <c r="D26" s="506"/>
      <c r="E26" s="506"/>
      <c r="F26" s="506"/>
      <c r="G26" s="506"/>
      <c r="H26" s="506"/>
      <c r="I26" s="506"/>
      <c r="J26" s="506"/>
      <c r="K26" s="506"/>
    </row>
    <row r="27" spans="1:12">
      <c r="A27" s="507" t="s">
        <v>494</v>
      </c>
      <c r="B27" s="508" t="s">
        <v>495</v>
      </c>
      <c r="C27" s="508" t="s">
        <v>496</v>
      </c>
      <c r="D27" s="509" t="s">
        <v>497</v>
      </c>
      <c r="E27" s="509" t="s">
        <v>7</v>
      </c>
      <c r="F27" s="510" t="s">
        <v>180</v>
      </c>
      <c r="G27" s="511" t="s">
        <v>10</v>
      </c>
      <c r="H27" s="512" t="s">
        <v>507</v>
      </c>
      <c r="I27" s="512" t="s">
        <v>508</v>
      </c>
      <c r="J27" s="554" t="s">
        <v>500</v>
      </c>
      <c r="K27" s="554" t="s">
        <v>501</v>
      </c>
      <c r="L27" s="555"/>
    </row>
    <row r="28" spans="1:12">
      <c r="A28" s="522" t="s">
        <v>519</v>
      </c>
      <c r="B28" s="518">
        <v>695</v>
      </c>
      <c r="C28" s="529" t="s">
        <v>520</v>
      </c>
      <c r="D28" s="518">
        <v>695</v>
      </c>
      <c r="E28" s="518">
        <v>695</v>
      </c>
      <c r="F28" s="519" t="s">
        <v>521</v>
      </c>
      <c r="G28" s="516">
        <v>45751</v>
      </c>
      <c r="H28" s="516">
        <f>G28+3</f>
        <v>45754</v>
      </c>
      <c r="I28" s="516">
        <f>G28+3</f>
        <v>45754</v>
      </c>
      <c r="J28" s="556">
        <f>G28-1+TIME(9,0,0)</f>
        <v>45750.375</v>
      </c>
      <c r="K28" s="556">
        <f>G28-2-TIME(8,0,0)</f>
        <v>45748.6666666667</v>
      </c>
      <c r="L28" s="555"/>
    </row>
    <row r="29" spans="1:12">
      <c r="A29" s="522" t="s">
        <v>519</v>
      </c>
      <c r="B29" s="518">
        <v>696</v>
      </c>
      <c r="C29" s="529" t="s">
        <v>520</v>
      </c>
      <c r="D29" s="518">
        <v>696</v>
      </c>
      <c r="E29" s="518">
        <v>696</v>
      </c>
      <c r="F29" s="519" t="s">
        <v>521</v>
      </c>
      <c r="G29" s="516">
        <f>G28+7</f>
        <v>45758</v>
      </c>
      <c r="H29" s="516">
        <f>G29+3</f>
        <v>45761</v>
      </c>
      <c r="I29" s="516">
        <f>G29+3</f>
        <v>45761</v>
      </c>
      <c r="J29" s="556">
        <f>G29-1+TIME(9,0,0)</f>
        <v>45757.375</v>
      </c>
      <c r="K29" s="556">
        <f>G29-2-TIME(8,0,0)</f>
        <v>45755.6666666667</v>
      </c>
      <c r="L29" s="555"/>
    </row>
    <row r="30" spans="1:12">
      <c r="A30" s="522" t="s">
        <v>519</v>
      </c>
      <c r="B30" s="518">
        <v>697</v>
      </c>
      <c r="C30" s="529" t="s">
        <v>520</v>
      </c>
      <c r="D30" s="518">
        <v>697</v>
      </c>
      <c r="E30" s="518">
        <v>697</v>
      </c>
      <c r="F30" s="519" t="s">
        <v>521</v>
      </c>
      <c r="G30" s="516">
        <f t="shared" ref="G30:G32" si="3">G29+7</f>
        <v>45765</v>
      </c>
      <c r="H30" s="516">
        <f>G28+17</f>
        <v>45768</v>
      </c>
      <c r="I30" s="516">
        <f>G28+17</f>
        <v>45768</v>
      </c>
      <c r="J30" s="556">
        <f>G30-1+TIME(9,0,0)</f>
        <v>45764.375</v>
      </c>
      <c r="K30" s="556">
        <f>G30-2-TIME(8,0,0)</f>
        <v>45762.6666666667</v>
      </c>
      <c r="L30" s="555"/>
    </row>
    <row r="31" spans="1:12">
      <c r="A31" s="522" t="s">
        <v>519</v>
      </c>
      <c r="B31" s="518">
        <v>698</v>
      </c>
      <c r="C31" s="529" t="s">
        <v>520</v>
      </c>
      <c r="D31" s="518">
        <v>698</v>
      </c>
      <c r="E31" s="518">
        <v>698</v>
      </c>
      <c r="F31" s="519" t="s">
        <v>521</v>
      </c>
      <c r="G31" s="516">
        <f t="shared" si="3"/>
        <v>45772</v>
      </c>
      <c r="H31" s="516">
        <f>G29+17</f>
        <v>45775</v>
      </c>
      <c r="I31" s="516">
        <f>G29+17</f>
        <v>45775</v>
      </c>
      <c r="J31" s="556">
        <f>G31-1+TIME(9,0,0)</f>
        <v>45771.375</v>
      </c>
      <c r="K31" s="556">
        <f>G31-2-TIME(8,0,0)</f>
        <v>45769.6666666667</v>
      </c>
      <c r="L31" s="555"/>
    </row>
    <row r="32" spans="1:12">
      <c r="A32" s="522" t="s">
        <v>519</v>
      </c>
      <c r="B32" s="518">
        <v>699</v>
      </c>
      <c r="C32" s="529" t="s">
        <v>520</v>
      </c>
      <c r="D32" s="518">
        <v>699</v>
      </c>
      <c r="E32" s="518">
        <v>699</v>
      </c>
      <c r="F32" s="519" t="s">
        <v>521</v>
      </c>
      <c r="G32" s="516">
        <f t="shared" si="3"/>
        <v>45779</v>
      </c>
      <c r="H32" s="516">
        <f>G29+24</f>
        <v>45782</v>
      </c>
      <c r="I32" s="516">
        <f>G29+24</f>
        <v>45782</v>
      </c>
      <c r="J32" s="556">
        <f>G32-1+TIME(9,0,0)</f>
        <v>45778.375</v>
      </c>
      <c r="K32" s="556">
        <f>G32-2-TIME(8,0,0)</f>
        <v>45776.6666666667</v>
      </c>
      <c r="L32" s="555"/>
    </row>
    <row r="33" spans="1:12">
      <c r="A33" s="530"/>
      <c r="B33" s="531"/>
      <c r="C33" s="531"/>
      <c r="D33" s="531"/>
      <c r="E33" s="531"/>
      <c r="F33" s="532"/>
      <c r="G33" s="528"/>
      <c r="H33" s="528"/>
      <c r="I33" s="528"/>
      <c r="J33" s="560"/>
      <c r="K33" s="560"/>
      <c r="L33" s="555"/>
    </row>
    <row r="34" spans="1:12">
      <c r="A34" s="506" t="s">
        <v>522</v>
      </c>
      <c r="B34" s="506"/>
      <c r="C34" s="506"/>
      <c r="D34" s="506"/>
      <c r="E34" s="506"/>
      <c r="F34" s="506"/>
      <c r="G34" s="506"/>
      <c r="H34" s="506"/>
      <c r="I34" s="506"/>
      <c r="J34" s="506"/>
      <c r="K34" s="557"/>
      <c r="L34" s="561"/>
    </row>
    <row r="35" spans="1:12">
      <c r="A35" s="507" t="s">
        <v>494</v>
      </c>
      <c r="B35" s="508" t="s">
        <v>495</v>
      </c>
      <c r="C35" s="508" t="s">
        <v>496</v>
      </c>
      <c r="D35" s="509" t="s">
        <v>497</v>
      </c>
      <c r="E35" s="509" t="s">
        <v>7</v>
      </c>
      <c r="F35" s="510" t="s">
        <v>180</v>
      </c>
      <c r="G35" s="511" t="s">
        <v>10</v>
      </c>
      <c r="H35" s="512" t="s">
        <v>523</v>
      </c>
      <c r="I35" s="554" t="s">
        <v>500</v>
      </c>
      <c r="J35" s="562" t="s">
        <v>501</v>
      </c>
      <c r="K35" s="563"/>
      <c r="L35" s="555"/>
    </row>
    <row r="36" spans="1:12">
      <c r="A36" s="106" t="s">
        <v>524</v>
      </c>
      <c r="B36" s="525">
        <v>2514</v>
      </c>
      <c r="C36" s="526" t="s">
        <v>525</v>
      </c>
      <c r="D36" s="518">
        <v>59</v>
      </c>
      <c r="E36" s="525">
        <v>2514</v>
      </c>
      <c r="F36" s="533" t="s">
        <v>526</v>
      </c>
      <c r="G36" s="516">
        <v>45751</v>
      </c>
      <c r="H36" s="516">
        <f>G36+2</f>
        <v>45753</v>
      </c>
      <c r="I36" s="556">
        <f>G36-2+TIME(14,0,0)</f>
        <v>45749.5833333333</v>
      </c>
      <c r="J36" s="564">
        <f>G36-2-TIME(8,0,0)</f>
        <v>45748.6666666667</v>
      </c>
      <c r="K36" s="563"/>
      <c r="L36" s="555"/>
    </row>
    <row r="37" spans="1:12">
      <c r="A37" s="106" t="s">
        <v>524</v>
      </c>
      <c r="B37" s="525">
        <v>2515</v>
      </c>
      <c r="C37" s="526" t="s">
        <v>525</v>
      </c>
      <c r="D37" s="518">
        <v>60</v>
      </c>
      <c r="E37" s="525">
        <v>2515</v>
      </c>
      <c r="F37" s="533" t="s">
        <v>526</v>
      </c>
      <c r="G37" s="516">
        <f>SUM(G36+7)</f>
        <v>45758</v>
      </c>
      <c r="H37" s="516">
        <f>G36+9</f>
        <v>45760</v>
      </c>
      <c r="I37" s="556">
        <f>I36+7</f>
        <v>45756.5833333333</v>
      </c>
      <c r="J37" s="564">
        <f>G37-2-TIME(8,0,0)</f>
        <v>45755.6666666667</v>
      </c>
      <c r="K37" s="563"/>
      <c r="L37" s="555"/>
    </row>
    <row r="38" spans="1:12">
      <c r="A38" s="106" t="s">
        <v>524</v>
      </c>
      <c r="B38" s="525">
        <v>2516</v>
      </c>
      <c r="C38" s="526" t="s">
        <v>525</v>
      </c>
      <c r="D38" s="518">
        <v>61</v>
      </c>
      <c r="E38" s="525">
        <v>2516</v>
      </c>
      <c r="F38" s="533" t="s">
        <v>526</v>
      </c>
      <c r="G38" s="516">
        <f>SUM(G36+14)</f>
        <v>45765</v>
      </c>
      <c r="H38" s="534">
        <f>G36+16</f>
        <v>45767</v>
      </c>
      <c r="I38" s="556">
        <f>I37+7</f>
        <v>45763.5833333333</v>
      </c>
      <c r="J38" s="564">
        <f>G38-2-TIME(8,0,0)</f>
        <v>45762.6666666667</v>
      </c>
      <c r="K38" s="563"/>
      <c r="L38" s="555"/>
    </row>
    <row r="39" spans="1:12">
      <c r="A39" s="517" t="s">
        <v>524</v>
      </c>
      <c r="B39" s="525">
        <v>2517</v>
      </c>
      <c r="C39" s="526" t="s">
        <v>525</v>
      </c>
      <c r="D39" s="518">
        <v>62</v>
      </c>
      <c r="E39" s="525">
        <v>2517</v>
      </c>
      <c r="F39" s="526" t="s">
        <v>526</v>
      </c>
      <c r="G39" s="516">
        <f>SUM(G36+21)</f>
        <v>45772</v>
      </c>
      <c r="H39" s="534">
        <f>G36+23</f>
        <v>45774</v>
      </c>
      <c r="I39" s="556">
        <f>I38+7</f>
        <v>45770.5833333333</v>
      </c>
      <c r="J39" s="564">
        <f>G39-2-TIME(8,0,0)</f>
        <v>45769.6666666667</v>
      </c>
      <c r="K39" s="563"/>
      <c r="L39" s="555"/>
    </row>
    <row r="40" spans="1:12">
      <c r="A40" s="106" t="s">
        <v>524</v>
      </c>
      <c r="B40" s="525">
        <v>2518</v>
      </c>
      <c r="C40" s="526" t="s">
        <v>525</v>
      </c>
      <c r="D40" s="518">
        <v>63</v>
      </c>
      <c r="E40" s="525">
        <v>2518</v>
      </c>
      <c r="F40" s="533" t="s">
        <v>526</v>
      </c>
      <c r="G40" s="516">
        <f>SUM(G36+28)</f>
        <v>45779</v>
      </c>
      <c r="H40" s="534">
        <f>G36+30</f>
        <v>45781</v>
      </c>
      <c r="I40" s="556">
        <f>I39+7</f>
        <v>45777.5833333333</v>
      </c>
      <c r="J40" s="565">
        <f>G40-2-TIME(8,0,0)</f>
        <v>45776.6666666667</v>
      </c>
      <c r="K40" s="563"/>
      <c r="L40" s="555"/>
    </row>
    <row r="41" spans="1:12">
      <c r="A41" s="530"/>
      <c r="B41" s="535"/>
      <c r="C41" s="535"/>
      <c r="D41" s="535"/>
      <c r="E41" s="535"/>
      <c r="F41" s="535"/>
      <c r="G41" s="524"/>
      <c r="H41" s="524"/>
      <c r="I41" s="524"/>
      <c r="J41" s="524"/>
      <c r="K41" s="557"/>
      <c r="L41" s="557"/>
    </row>
    <row r="42" ht="15" customHeight="1" spans="1:12">
      <c r="A42" s="506" t="s">
        <v>527</v>
      </c>
      <c r="B42" s="506"/>
      <c r="C42" s="506"/>
      <c r="D42" s="506"/>
      <c r="E42" s="506"/>
      <c r="F42" s="506"/>
      <c r="G42" s="506"/>
      <c r="H42" s="506"/>
      <c r="I42" s="506"/>
      <c r="J42" s="506"/>
      <c r="K42" s="506"/>
      <c r="L42" s="506"/>
    </row>
    <row r="43" spans="1:13">
      <c r="A43" s="536" t="s">
        <v>494</v>
      </c>
      <c r="B43" s="537" t="s">
        <v>495</v>
      </c>
      <c r="C43" s="537" t="s">
        <v>496</v>
      </c>
      <c r="D43" s="538" t="s">
        <v>497</v>
      </c>
      <c r="E43" s="538" t="s">
        <v>7</v>
      </c>
      <c r="F43" s="539" t="s">
        <v>41</v>
      </c>
      <c r="G43" s="540" t="s">
        <v>10</v>
      </c>
      <c r="H43" s="516" t="s">
        <v>498</v>
      </c>
      <c r="I43" s="516" t="s">
        <v>499</v>
      </c>
      <c r="J43" s="516" t="s">
        <v>528</v>
      </c>
      <c r="K43" s="554" t="s">
        <v>500</v>
      </c>
      <c r="L43" s="554" t="s">
        <v>501</v>
      </c>
      <c r="M43" s="555"/>
    </row>
    <row r="44" spans="1:13">
      <c r="A44" s="541" t="s">
        <v>529</v>
      </c>
      <c r="B44" s="518">
        <v>2514</v>
      </c>
      <c r="C44" s="542" t="s">
        <v>530</v>
      </c>
      <c r="D44" s="518">
        <v>135</v>
      </c>
      <c r="E44" s="518">
        <v>2514</v>
      </c>
      <c r="F44" s="543" t="s">
        <v>531</v>
      </c>
      <c r="G44" s="516">
        <v>45752</v>
      </c>
      <c r="H44" s="516">
        <f>G44+2</f>
        <v>45754</v>
      </c>
      <c r="I44" s="516">
        <f>H44</f>
        <v>45754</v>
      </c>
      <c r="J44" s="516">
        <f>I44+1</f>
        <v>45755</v>
      </c>
      <c r="K44" s="556">
        <f>G44-1+TIME(10,0,0)</f>
        <v>45751.4166666667</v>
      </c>
      <c r="L44" s="556">
        <f>G44-2-TIME(8,0,0)</f>
        <v>45749.6666666667</v>
      </c>
      <c r="M44" s="555"/>
    </row>
    <row r="45" spans="1:13">
      <c r="A45" s="541" t="s">
        <v>529</v>
      </c>
      <c r="B45" s="518">
        <v>2515</v>
      </c>
      <c r="C45" s="542" t="s">
        <v>530</v>
      </c>
      <c r="D45" s="518">
        <v>136</v>
      </c>
      <c r="E45" s="518">
        <v>2515</v>
      </c>
      <c r="F45" s="543" t="s">
        <v>531</v>
      </c>
      <c r="G45" s="516">
        <f>SUM(G44+7)</f>
        <v>45759</v>
      </c>
      <c r="H45" s="516">
        <f>G44+9</f>
        <v>45761</v>
      </c>
      <c r="I45" s="516">
        <f>H45</f>
        <v>45761</v>
      </c>
      <c r="J45" s="516">
        <f>I45+1</f>
        <v>45762</v>
      </c>
      <c r="K45" s="556">
        <f>K44+7</f>
        <v>45758.4166666667</v>
      </c>
      <c r="L45" s="556">
        <f>G45-2-TIME(8,0,0)</f>
        <v>45756.6666666667</v>
      </c>
      <c r="M45" s="555"/>
    </row>
    <row r="46" spans="1:13">
      <c r="A46" s="541" t="s">
        <v>529</v>
      </c>
      <c r="B46" s="518">
        <v>2516</v>
      </c>
      <c r="C46" s="542" t="s">
        <v>530</v>
      </c>
      <c r="D46" s="518">
        <v>137</v>
      </c>
      <c r="E46" s="518">
        <v>2516</v>
      </c>
      <c r="F46" s="543" t="s">
        <v>531</v>
      </c>
      <c r="G46" s="516">
        <f>SUM(G44+14)</f>
        <v>45766</v>
      </c>
      <c r="H46" s="516">
        <f>G45+9</f>
        <v>45768</v>
      </c>
      <c r="I46" s="516">
        <f>H46</f>
        <v>45768</v>
      </c>
      <c r="J46" s="516">
        <f t="shared" ref="J46:J48" si="4">I46+1</f>
        <v>45769</v>
      </c>
      <c r="K46" s="556">
        <f>K45+7</f>
        <v>45765.4166666667</v>
      </c>
      <c r="L46" s="556">
        <f>G46-2-TIME(8,0,0)</f>
        <v>45763.6666666667</v>
      </c>
      <c r="M46" s="555"/>
    </row>
    <row r="47" spans="1:13">
      <c r="A47" s="541" t="s">
        <v>529</v>
      </c>
      <c r="B47" s="518">
        <v>2517</v>
      </c>
      <c r="C47" s="542" t="s">
        <v>530</v>
      </c>
      <c r="D47" s="518">
        <v>138</v>
      </c>
      <c r="E47" s="518">
        <v>2517</v>
      </c>
      <c r="F47" s="543" t="s">
        <v>531</v>
      </c>
      <c r="G47" s="516">
        <f>SUM(G44+21)</f>
        <v>45773</v>
      </c>
      <c r="H47" s="516">
        <f>G44+23</f>
        <v>45775</v>
      </c>
      <c r="I47" s="516">
        <f>H47</f>
        <v>45775</v>
      </c>
      <c r="J47" s="516">
        <f t="shared" si="4"/>
        <v>45776</v>
      </c>
      <c r="K47" s="556">
        <f>K46+7</f>
        <v>45772.4166666667</v>
      </c>
      <c r="L47" s="556">
        <f>G47-2-TIME(8,0,0)</f>
        <v>45770.6666666667</v>
      </c>
      <c r="M47" s="555"/>
    </row>
    <row r="48" spans="1:13">
      <c r="A48" s="541" t="s">
        <v>529</v>
      </c>
      <c r="B48" s="518">
        <v>2518</v>
      </c>
      <c r="C48" s="542" t="s">
        <v>530</v>
      </c>
      <c r="D48" s="518">
        <v>139</v>
      </c>
      <c r="E48" s="518">
        <v>2518</v>
      </c>
      <c r="F48" s="543" t="s">
        <v>531</v>
      </c>
      <c r="G48" s="516">
        <f>SUM(G45+21)</f>
        <v>45780</v>
      </c>
      <c r="H48" s="516">
        <f>G45+23</f>
        <v>45782</v>
      </c>
      <c r="I48" s="516">
        <f>H48</f>
        <v>45782</v>
      </c>
      <c r="J48" s="516">
        <f t="shared" si="4"/>
        <v>45783</v>
      </c>
      <c r="K48" s="556">
        <f>K47+7</f>
        <v>45779.4166666667</v>
      </c>
      <c r="L48" s="556">
        <f>G48-2-TIME(8,0,0)</f>
        <v>45777.6666666667</v>
      </c>
      <c r="M48" s="555"/>
    </row>
    <row r="49" ht="22.5" customHeight="1" spans="1:12">
      <c r="A49" s="530"/>
      <c r="G49" s="524"/>
      <c r="H49" s="524"/>
      <c r="I49" s="524"/>
      <c r="J49" s="524"/>
      <c r="K49" s="524"/>
      <c r="L49" s="528"/>
    </row>
    <row r="50" spans="1:12">
      <c r="A50" s="506" t="s">
        <v>532</v>
      </c>
      <c r="B50" s="506"/>
      <c r="C50" s="506"/>
      <c r="D50" s="506"/>
      <c r="E50" s="506"/>
      <c r="F50" s="506"/>
      <c r="G50" s="506"/>
      <c r="H50" s="506"/>
      <c r="I50" s="506"/>
      <c r="J50" s="506"/>
      <c r="K50" s="506"/>
      <c r="L50" s="528"/>
    </row>
    <row r="51" spans="1:12">
      <c r="A51" s="536" t="s">
        <v>494</v>
      </c>
      <c r="B51" s="537" t="s">
        <v>495</v>
      </c>
      <c r="C51" s="537" t="s">
        <v>496</v>
      </c>
      <c r="D51" s="538" t="s">
        <v>497</v>
      </c>
      <c r="E51" s="538" t="s">
        <v>7</v>
      </c>
      <c r="F51" s="539" t="s">
        <v>41</v>
      </c>
      <c r="G51" s="540" t="s">
        <v>10</v>
      </c>
      <c r="H51" s="544" t="s">
        <v>533</v>
      </c>
      <c r="I51" s="544" t="s">
        <v>508</v>
      </c>
      <c r="J51" s="566" t="s">
        <v>500</v>
      </c>
      <c r="K51" s="554" t="s">
        <v>501</v>
      </c>
      <c r="L51" s="555"/>
    </row>
    <row r="52" spans="1:12">
      <c r="A52" s="106" t="s">
        <v>534</v>
      </c>
      <c r="B52" s="518">
        <v>348</v>
      </c>
      <c r="C52" s="526" t="s">
        <v>535</v>
      </c>
      <c r="D52" s="518">
        <v>348</v>
      </c>
      <c r="E52" s="518">
        <v>348</v>
      </c>
      <c r="F52" s="518" t="s">
        <v>536</v>
      </c>
      <c r="G52" s="516">
        <v>45752</v>
      </c>
      <c r="H52" s="516">
        <f>G52+3</f>
        <v>45755</v>
      </c>
      <c r="I52" s="516">
        <f>G52+3</f>
        <v>45755</v>
      </c>
      <c r="J52" s="556">
        <f>G52-2+TIME(14,0,0)</f>
        <v>45750.5833333333</v>
      </c>
      <c r="K52" s="556">
        <f>G52-2-TIME(8,0,0)</f>
        <v>45749.6666666667</v>
      </c>
      <c r="L52" s="555"/>
    </row>
    <row r="53" spans="1:12">
      <c r="A53" s="106" t="s">
        <v>534</v>
      </c>
      <c r="B53" s="518">
        <v>349</v>
      </c>
      <c r="C53" s="526" t="s">
        <v>535</v>
      </c>
      <c r="D53" s="518">
        <v>349</v>
      </c>
      <c r="E53" s="518">
        <v>349</v>
      </c>
      <c r="F53" s="518" t="s">
        <v>536</v>
      </c>
      <c r="G53" s="516">
        <f>SUM(G52+7)</f>
        <v>45759</v>
      </c>
      <c r="H53" s="516">
        <f>G52+10</f>
        <v>45762</v>
      </c>
      <c r="I53" s="516">
        <f>G52+10</f>
        <v>45762</v>
      </c>
      <c r="J53" s="556">
        <f>J52+7</f>
        <v>45757.5833333333</v>
      </c>
      <c r="K53" s="556">
        <f>G53-2-TIME(8,0,0)</f>
        <v>45756.6666666667</v>
      </c>
      <c r="L53" s="555"/>
    </row>
    <row r="54" spans="1:12">
      <c r="A54" s="106" t="s">
        <v>534</v>
      </c>
      <c r="B54" s="518">
        <v>350</v>
      </c>
      <c r="C54" s="526" t="s">
        <v>535</v>
      </c>
      <c r="D54" s="518">
        <v>350</v>
      </c>
      <c r="E54" s="518">
        <v>350</v>
      </c>
      <c r="F54" s="518" t="s">
        <v>536</v>
      </c>
      <c r="G54" s="516">
        <f>SUM(G52+14)</f>
        <v>45766</v>
      </c>
      <c r="H54" s="516">
        <f>G52+17</f>
        <v>45769</v>
      </c>
      <c r="I54" s="516">
        <f>G52+17</f>
        <v>45769</v>
      </c>
      <c r="J54" s="556">
        <f>J53+7</f>
        <v>45764.5833333333</v>
      </c>
      <c r="K54" s="556">
        <f>G54-2-TIME(8,0,0)</f>
        <v>45763.6666666667</v>
      </c>
      <c r="L54" s="555"/>
    </row>
    <row r="55" spans="1:12">
      <c r="A55" s="106" t="s">
        <v>534</v>
      </c>
      <c r="B55" s="518">
        <v>351</v>
      </c>
      <c r="C55" s="526" t="s">
        <v>535</v>
      </c>
      <c r="D55" s="518">
        <v>351</v>
      </c>
      <c r="E55" s="518">
        <v>351</v>
      </c>
      <c r="F55" s="518" t="s">
        <v>536</v>
      </c>
      <c r="G55" s="516">
        <f>SUM(G52+21)</f>
        <v>45773</v>
      </c>
      <c r="H55" s="516">
        <f>G52+24</f>
        <v>45776</v>
      </c>
      <c r="I55" s="516">
        <f>G52+24</f>
        <v>45776</v>
      </c>
      <c r="J55" s="556">
        <f>J54+7</f>
        <v>45771.5833333333</v>
      </c>
      <c r="K55" s="556">
        <f>G55-2-TIME(8,0,0)</f>
        <v>45770.6666666667</v>
      </c>
      <c r="L55" s="555"/>
    </row>
    <row r="56" spans="1:12">
      <c r="A56" s="106" t="s">
        <v>534</v>
      </c>
      <c r="B56" s="518">
        <v>352</v>
      </c>
      <c r="C56" s="526" t="s">
        <v>535</v>
      </c>
      <c r="D56" s="518">
        <v>352</v>
      </c>
      <c r="E56" s="518">
        <v>352</v>
      </c>
      <c r="F56" s="518" t="s">
        <v>536</v>
      </c>
      <c r="G56" s="516">
        <f>SUM(G53+21)</f>
        <v>45780</v>
      </c>
      <c r="H56" s="516">
        <f>G53+24</f>
        <v>45783</v>
      </c>
      <c r="I56" s="516">
        <f>G53+24</f>
        <v>45783</v>
      </c>
      <c r="J56" s="556">
        <f>J55+7</f>
        <v>45778.5833333333</v>
      </c>
      <c r="K56" s="556">
        <f>G56-2-TIME(8,0,0)</f>
        <v>45777.6666666667</v>
      </c>
      <c r="L56" s="555"/>
    </row>
    <row r="57" ht="21.75" customHeight="1" spans="1:12">
      <c r="A57" s="545"/>
      <c r="B57" s="521"/>
      <c r="C57" s="521"/>
      <c r="D57" s="521"/>
      <c r="E57" s="521"/>
      <c r="F57" s="546"/>
      <c r="G57" s="524"/>
      <c r="H57" s="524"/>
      <c r="I57" s="524"/>
      <c r="J57" s="524"/>
      <c r="K57" s="524"/>
      <c r="L57" s="567"/>
    </row>
    <row r="58" spans="1:12">
      <c r="A58" s="547" t="s">
        <v>537</v>
      </c>
      <c r="B58" s="547"/>
      <c r="C58" s="547"/>
      <c r="D58" s="547"/>
      <c r="E58" s="547"/>
      <c r="F58" s="547"/>
      <c r="G58" s="547"/>
      <c r="H58" s="547"/>
      <c r="I58" s="547"/>
      <c r="J58" s="547"/>
      <c r="K58" s="547"/>
      <c r="L58" s="567"/>
    </row>
    <row r="59" spans="1:12">
      <c r="A59" s="536" t="s">
        <v>494</v>
      </c>
      <c r="B59" s="537" t="s">
        <v>495</v>
      </c>
      <c r="C59" s="537" t="s">
        <v>496</v>
      </c>
      <c r="D59" s="538" t="s">
        <v>497</v>
      </c>
      <c r="E59" s="538" t="s">
        <v>7</v>
      </c>
      <c r="F59" s="539" t="s">
        <v>41</v>
      </c>
      <c r="G59" s="540" t="s">
        <v>10</v>
      </c>
      <c r="H59" s="544" t="s">
        <v>538</v>
      </c>
      <c r="I59" s="544" t="s">
        <v>539</v>
      </c>
      <c r="J59" s="566" t="s">
        <v>500</v>
      </c>
      <c r="K59" s="554" t="s">
        <v>501</v>
      </c>
      <c r="L59" s="555"/>
    </row>
    <row r="60" ht="14.25" customHeight="1" spans="1:14">
      <c r="A60" s="548" t="s">
        <v>540</v>
      </c>
      <c r="B60" s="549">
        <v>2515</v>
      </c>
      <c r="C60" s="550" t="s">
        <v>541</v>
      </c>
      <c r="D60" s="551">
        <v>15</v>
      </c>
      <c r="E60" s="549">
        <v>2517</v>
      </c>
      <c r="F60" s="552" t="s">
        <v>542</v>
      </c>
      <c r="G60" s="516">
        <v>45752</v>
      </c>
      <c r="H60" s="516">
        <f>G60+2</f>
        <v>45754</v>
      </c>
      <c r="I60" s="516">
        <f>G60+3</f>
        <v>45755</v>
      </c>
      <c r="J60" s="556">
        <f>G60-1+TIME(10,0,0)</f>
        <v>45751.4166666667</v>
      </c>
      <c r="K60" s="556">
        <f>G60-2-TIME(8,0,0)</f>
        <v>45749.6666666667</v>
      </c>
      <c r="L60" s="555"/>
      <c r="M60" s="504" t="s">
        <v>543</v>
      </c>
      <c r="N60" s="504" t="s">
        <v>544</v>
      </c>
    </row>
    <row r="61" ht="14.25" customHeight="1" spans="1:12">
      <c r="A61" s="106" t="s">
        <v>545</v>
      </c>
      <c r="B61" s="525">
        <v>2515</v>
      </c>
      <c r="C61" s="526" t="s">
        <v>546</v>
      </c>
      <c r="D61" s="518">
        <v>341</v>
      </c>
      <c r="E61" s="525">
        <v>2515</v>
      </c>
      <c r="F61" s="533" t="s">
        <v>547</v>
      </c>
      <c r="G61" s="516">
        <f>SUM(G60+7)</f>
        <v>45759</v>
      </c>
      <c r="H61" s="516">
        <f>G60+9</f>
        <v>45761</v>
      </c>
      <c r="I61" s="516">
        <f>G60+10</f>
        <v>45762</v>
      </c>
      <c r="J61" s="556">
        <f>J60+7</f>
        <v>45758.4166666667</v>
      </c>
      <c r="K61" s="556">
        <f>G61-2-TIME(8,0,0)</f>
        <v>45756.6666666667</v>
      </c>
      <c r="L61" s="555"/>
    </row>
    <row r="62" ht="14.25" customHeight="1" spans="1:14">
      <c r="A62" s="548" t="s">
        <v>540</v>
      </c>
      <c r="B62" s="549">
        <v>2517</v>
      </c>
      <c r="C62" s="550" t="s">
        <v>541</v>
      </c>
      <c r="D62" s="551">
        <v>17</v>
      </c>
      <c r="E62" s="551">
        <v>2519</v>
      </c>
      <c r="F62" s="552" t="s">
        <v>542</v>
      </c>
      <c r="G62" s="516">
        <f>SUM(G60+14)</f>
        <v>45766</v>
      </c>
      <c r="H62" s="516">
        <f>G60+16</f>
        <v>45768</v>
      </c>
      <c r="I62" s="516">
        <f>G60+17</f>
        <v>45769</v>
      </c>
      <c r="J62" s="556">
        <f>J61+7</f>
        <v>45765.4166666667</v>
      </c>
      <c r="K62" s="556">
        <f>G62-2-TIME(8,0,0)</f>
        <v>45763.6666666667</v>
      </c>
      <c r="L62" s="555"/>
      <c r="M62" s="504" t="s">
        <v>548</v>
      </c>
      <c r="N62" s="504" t="s">
        <v>549</v>
      </c>
    </row>
    <row r="63" ht="14.25" customHeight="1" spans="1:12">
      <c r="A63" s="106" t="s">
        <v>545</v>
      </c>
      <c r="B63" s="525">
        <v>2517</v>
      </c>
      <c r="C63" s="526" t="s">
        <v>546</v>
      </c>
      <c r="D63" s="518">
        <v>343</v>
      </c>
      <c r="E63" s="525">
        <v>2517</v>
      </c>
      <c r="F63" s="533" t="s">
        <v>547</v>
      </c>
      <c r="G63" s="516">
        <f>SUM(G60+21)</f>
        <v>45773</v>
      </c>
      <c r="H63" s="516">
        <f>G60+23</f>
        <v>45775</v>
      </c>
      <c r="I63" s="516">
        <f>G60+24</f>
        <v>45776</v>
      </c>
      <c r="J63" s="556">
        <f>J62+7</f>
        <v>45772.4166666667</v>
      </c>
      <c r="K63" s="556">
        <f>G63-2-TIME(8,0,0)</f>
        <v>45770.6666666667</v>
      </c>
      <c r="L63" s="555"/>
    </row>
    <row r="64" ht="14.25" customHeight="1" spans="1:14">
      <c r="A64" s="548" t="s">
        <v>540</v>
      </c>
      <c r="B64" s="549">
        <v>2519</v>
      </c>
      <c r="C64" s="550" t="s">
        <v>541</v>
      </c>
      <c r="D64" s="551">
        <v>19</v>
      </c>
      <c r="E64" s="549">
        <v>2521</v>
      </c>
      <c r="F64" s="552" t="s">
        <v>542</v>
      </c>
      <c r="G64" s="516">
        <f>SUM(G61+21)</f>
        <v>45780</v>
      </c>
      <c r="H64" s="516">
        <f>G61+23</f>
        <v>45782</v>
      </c>
      <c r="I64" s="516">
        <f>G61+24</f>
        <v>45783</v>
      </c>
      <c r="J64" s="556">
        <f>J63+7</f>
        <v>45779.4166666667</v>
      </c>
      <c r="K64" s="556">
        <f>G64-2-TIME(8,0,0)</f>
        <v>45777.6666666667</v>
      </c>
      <c r="L64" s="555"/>
      <c r="M64" s="504" t="s">
        <v>550</v>
      </c>
      <c r="N64" s="504" t="s">
        <v>551</v>
      </c>
    </row>
    <row r="65" spans="1:12">
      <c r="A65" s="545"/>
      <c r="B65" s="521"/>
      <c r="C65" s="521"/>
      <c r="D65" s="524"/>
      <c r="E65" s="524"/>
      <c r="F65" s="524"/>
      <c r="G65" s="524"/>
      <c r="H65" s="524"/>
      <c r="I65" s="524"/>
      <c r="J65" s="524"/>
      <c r="K65" s="524"/>
      <c r="L65" s="528"/>
    </row>
    <row r="66" spans="1:12">
      <c r="A66" s="506" t="s">
        <v>552</v>
      </c>
      <c r="B66" s="506"/>
      <c r="C66" s="506"/>
      <c r="D66" s="506"/>
      <c r="E66" s="506"/>
      <c r="F66" s="506"/>
      <c r="G66" s="506"/>
      <c r="H66" s="506"/>
      <c r="I66" s="506"/>
      <c r="J66" s="506"/>
      <c r="K66" s="528"/>
      <c r="L66" s="528"/>
    </row>
    <row r="67" spans="1:13">
      <c r="A67" s="536" t="s">
        <v>494</v>
      </c>
      <c r="B67" s="537" t="s">
        <v>495</v>
      </c>
      <c r="C67" s="537" t="s">
        <v>496</v>
      </c>
      <c r="D67" s="538" t="s">
        <v>497</v>
      </c>
      <c r="E67" s="538" t="s">
        <v>7</v>
      </c>
      <c r="F67" s="539" t="s">
        <v>66</v>
      </c>
      <c r="G67" s="540" t="s">
        <v>10</v>
      </c>
      <c r="H67" s="544" t="s">
        <v>523</v>
      </c>
      <c r="I67" s="544" t="s">
        <v>553</v>
      </c>
      <c r="J67" s="554" t="s">
        <v>500</v>
      </c>
      <c r="K67" s="554" t="s">
        <v>501</v>
      </c>
      <c r="L67" s="555"/>
      <c r="M67" s="555"/>
    </row>
    <row r="68" spans="1:13">
      <c r="A68" s="106" t="s">
        <v>554</v>
      </c>
      <c r="B68" s="518">
        <v>82</v>
      </c>
      <c r="C68" s="526" t="s">
        <v>555</v>
      </c>
      <c r="D68" s="518">
        <v>82</v>
      </c>
      <c r="E68" s="518">
        <v>82</v>
      </c>
      <c r="F68" s="523" t="s">
        <v>556</v>
      </c>
      <c r="G68" s="516">
        <v>45753</v>
      </c>
      <c r="H68" s="534">
        <f>G68+2</f>
        <v>45755</v>
      </c>
      <c r="I68" s="534">
        <f>H68+1</f>
        <v>45756</v>
      </c>
      <c r="J68" s="556">
        <f>G68-2+TIME(14,0,0)</f>
        <v>45751.5833333333</v>
      </c>
      <c r="K68" s="556">
        <f>G68-2-TIME(8,0,0)</f>
        <v>45750.6666666667</v>
      </c>
      <c r="L68" s="555"/>
      <c r="M68" s="555"/>
    </row>
    <row r="69" spans="1:13">
      <c r="A69" s="106" t="s">
        <v>554</v>
      </c>
      <c r="B69" s="518">
        <v>83</v>
      </c>
      <c r="C69" s="526" t="s">
        <v>555</v>
      </c>
      <c r="D69" s="518">
        <v>83</v>
      </c>
      <c r="E69" s="518">
        <v>83</v>
      </c>
      <c r="F69" s="523" t="s">
        <v>556</v>
      </c>
      <c r="G69" s="516">
        <f>SUM(G68+7)</f>
        <v>45760</v>
      </c>
      <c r="H69" s="516">
        <f>SUM(H68+7)</f>
        <v>45762</v>
      </c>
      <c r="I69" s="534">
        <f t="shared" ref="I69:I72" si="5">H69+1</f>
        <v>45763</v>
      </c>
      <c r="J69" s="556">
        <f>J68+7</f>
        <v>45758.5833333333</v>
      </c>
      <c r="K69" s="556">
        <f>G69-2-TIME(8,0,0)</f>
        <v>45757.6666666667</v>
      </c>
      <c r="L69" s="555"/>
      <c r="M69" s="555"/>
    </row>
    <row r="70" spans="1:13">
      <c r="A70" s="106" t="s">
        <v>554</v>
      </c>
      <c r="B70" s="518">
        <v>84</v>
      </c>
      <c r="C70" s="526" t="s">
        <v>555</v>
      </c>
      <c r="D70" s="518">
        <v>84</v>
      </c>
      <c r="E70" s="568">
        <v>84</v>
      </c>
      <c r="F70" s="523" t="s">
        <v>556</v>
      </c>
      <c r="G70" s="569">
        <f>SUM(G68+14)</f>
        <v>45767</v>
      </c>
      <c r="H70" s="534">
        <f>G69+9</f>
        <v>45769</v>
      </c>
      <c r="I70" s="534">
        <f t="shared" si="5"/>
        <v>45770</v>
      </c>
      <c r="J70" s="597">
        <f>J69+7</f>
        <v>45765.5833333333</v>
      </c>
      <c r="K70" s="597">
        <f>G70-2-TIME(8,0,0)</f>
        <v>45764.6666666667</v>
      </c>
      <c r="L70" s="555"/>
      <c r="M70" s="555"/>
    </row>
    <row r="71" spans="1:13">
      <c r="A71" s="106" t="s">
        <v>554</v>
      </c>
      <c r="B71" s="518">
        <v>85</v>
      </c>
      <c r="C71" s="526" t="s">
        <v>555</v>
      </c>
      <c r="D71" s="518">
        <v>85</v>
      </c>
      <c r="E71" s="518">
        <v>85</v>
      </c>
      <c r="F71" s="523" t="s">
        <v>556</v>
      </c>
      <c r="G71" s="516">
        <f>SUM(G68+21)</f>
        <v>45774</v>
      </c>
      <c r="H71" s="534">
        <f>G68+23</f>
        <v>45776</v>
      </c>
      <c r="I71" s="534">
        <f t="shared" si="5"/>
        <v>45777</v>
      </c>
      <c r="J71" s="556">
        <f>J70+7</f>
        <v>45772.5833333333</v>
      </c>
      <c r="K71" s="556">
        <f>G71-2-TIME(8,0,0)</f>
        <v>45771.6666666667</v>
      </c>
      <c r="L71" s="555"/>
      <c r="M71" s="555"/>
    </row>
    <row r="72" spans="1:13">
      <c r="A72" s="106" t="s">
        <v>554</v>
      </c>
      <c r="B72" s="518">
        <v>86</v>
      </c>
      <c r="C72" s="526" t="s">
        <v>555</v>
      </c>
      <c r="D72" s="518">
        <v>86</v>
      </c>
      <c r="E72" s="518">
        <v>86</v>
      </c>
      <c r="F72" s="523" t="s">
        <v>556</v>
      </c>
      <c r="G72" s="516">
        <f>SUM(G69+21)</f>
        <v>45781</v>
      </c>
      <c r="H72" s="534">
        <f>G69+23</f>
        <v>45783</v>
      </c>
      <c r="I72" s="534">
        <f t="shared" si="5"/>
        <v>45784</v>
      </c>
      <c r="J72" s="556">
        <f>J71+7</f>
        <v>45779.5833333333</v>
      </c>
      <c r="K72" s="556">
        <f>G72-2-TIME(8,0,0)</f>
        <v>45778.6666666667</v>
      </c>
      <c r="L72" s="555"/>
      <c r="M72" s="555"/>
    </row>
    <row r="73" spans="1:12">
      <c r="A73" s="545"/>
      <c r="B73" s="521"/>
      <c r="C73" s="521"/>
      <c r="D73" s="546"/>
      <c r="E73" s="546"/>
      <c r="F73" s="524"/>
      <c r="G73" s="524"/>
      <c r="H73" s="524"/>
      <c r="I73" s="524"/>
      <c r="J73" s="524"/>
      <c r="K73" s="557"/>
      <c r="L73" s="567"/>
    </row>
    <row r="74" s="501" customFormat="1" spans="1:12">
      <c r="A74" s="506" t="s">
        <v>557</v>
      </c>
      <c r="B74" s="506"/>
      <c r="C74" s="506"/>
      <c r="D74" s="506"/>
      <c r="E74" s="506"/>
      <c r="F74" s="506"/>
      <c r="G74" s="506"/>
      <c r="H74" s="506"/>
      <c r="I74" s="506"/>
      <c r="J74" s="506"/>
      <c r="K74" s="506"/>
      <c r="L74" s="567"/>
    </row>
    <row r="75" spans="1:12">
      <c r="A75" s="536" t="s">
        <v>494</v>
      </c>
      <c r="B75" s="537" t="s">
        <v>495</v>
      </c>
      <c r="C75" s="537" t="s">
        <v>496</v>
      </c>
      <c r="D75" s="538" t="s">
        <v>497</v>
      </c>
      <c r="E75" s="538" t="s">
        <v>7</v>
      </c>
      <c r="F75" s="539" t="s">
        <v>66</v>
      </c>
      <c r="G75" s="540" t="s">
        <v>10</v>
      </c>
      <c r="H75" s="544" t="s">
        <v>558</v>
      </c>
      <c r="I75" s="544" t="s">
        <v>513</v>
      </c>
      <c r="J75" s="566" t="s">
        <v>500</v>
      </c>
      <c r="K75" s="554" t="s">
        <v>501</v>
      </c>
      <c r="L75" s="555"/>
    </row>
    <row r="76" spans="1:12">
      <c r="A76" s="106" t="s">
        <v>559</v>
      </c>
      <c r="B76" s="525">
        <v>2514</v>
      </c>
      <c r="C76" s="526" t="s">
        <v>560</v>
      </c>
      <c r="D76" s="518">
        <v>348</v>
      </c>
      <c r="E76" s="525">
        <v>2514</v>
      </c>
      <c r="F76" s="533" t="s">
        <v>561</v>
      </c>
      <c r="G76" s="516">
        <v>45753</v>
      </c>
      <c r="H76" s="516">
        <f>G76+3</f>
        <v>45756</v>
      </c>
      <c r="I76" s="516">
        <f>G76+3</f>
        <v>45756</v>
      </c>
      <c r="J76" s="556">
        <f>G76-1+TIME(10,0,0)</f>
        <v>45752.4166666667</v>
      </c>
      <c r="K76" s="556">
        <f>G76-2-TIME(8,0,0)</f>
        <v>45750.6666666667</v>
      </c>
      <c r="L76" s="555"/>
    </row>
    <row r="77" spans="1:12">
      <c r="A77" s="106" t="s">
        <v>559</v>
      </c>
      <c r="B77" s="525">
        <v>2515</v>
      </c>
      <c r="C77" s="526" t="s">
        <v>560</v>
      </c>
      <c r="D77" s="518">
        <v>349</v>
      </c>
      <c r="E77" s="525">
        <v>2515</v>
      </c>
      <c r="F77" s="533" t="s">
        <v>561</v>
      </c>
      <c r="G77" s="516">
        <f>SUM(G76+7)</f>
        <v>45760</v>
      </c>
      <c r="H77" s="516">
        <f>G76+10</f>
        <v>45763</v>
      </c>
      <c r="I77" s="516">
        <f>G76+10</f>
        <v>45763</v>
      </c>
      <c r="J77" s="556">
        <f>J76+7</f>
        <v>45759.4166666667</v>
      </c>
      <c r="K77" s="556">
        <f>G77-2-TIME(8,0,0)</f>
        <v>45757.6666666667</v>
      </c>
      <c r="L77" s="555"/>
    </row>
    <row r="78" spans="1:12">
      <c r="A78" s="106" t="s">
        <v>559</v>
      </c>
      <c r="B78" s="525">
        <v>2516</v>
      </c>
      <c r="C78" s="526" t="s">
        <v>560</v>
      </c>
      <c r="D78" s="518">
        <v>350</v>
      </c>
      <c r="E78" s="525">
        <v>2516</v>
      </c>
      <c r="F78" s="533" t="s">
        <v>561</v>
      </c>
      <c r="G78" s="516">
        <f>SUM(G76+14)</f>
        <v>45767</v>
      </c>
      <c r="H78" s="516">
        <f>G76+17</f>
        <v>45770</v>
      </c>
      <c r="I78" s="516">
        <f>G76+17</f>
        <v>45770</v>
      </c>
      <c r="J78" s="556">
        <f>J77+7</f>
        <v>45766.4166666667</v>
      </c>
      <c r="K78" s="556">
        <f>G78-2-TIME(8,0,0)</f>
        <v>45764.6666666667</v>
      </c>
      <c r="L78" s="555"/>
    </row>
    <row r="79" spans="1:12">
      <c r="A79" s="106" t="s">
        <v>559</v>
      </c>
      <c r="B79" s="525">
        <v>2517</v>
      </c>
      <c r="C79" s="526" t="s">
        <v>560</v>
      </c>
      <c r="D79" s="518">
        <v>351</v>
      </c>
      <c r="E79" s="525">
        <v>2517</v>
      </c>
      <c r="F79" s="533" t="s">
        <v>561</v>
      </c>
      <c r="G79" s="516">
        <f>SUM(G76+21)</f>
        <v>45774</v>
      </c>
      <c r="H79" s="516">
        <f>G76+24</f>
        <v>45777</v>
      </c>
      <c r="I79" s="516">
        <f>G76+24</f>
        <v>45777</v>
      </c>
      <c r="J79" s="556">
        <f>J78+7</f>
        <v>45773.4166666667</v>
      </c>
      <c r="K79" s="556">
        <f>G79-2-TIME(8,0,0)</f>
        <v>45771.6666666667</v>
      </c>
      <c r="L79" s="555"/>
    </row>
    <row r="80" spans="1:11">
      <c r="A80" s="106" t="s">
        <v>559</v>
      </c>
      <c r="B80" s="525">
        <v>2518</v>
      </c>
      <c r="C80" s="526" t="s">
        <v>560</v>
      </c>
      <c r="D80" s="518">
        <v>352</v>
      </c>
      <c r="E80" s="525">
        <v>2518</v>
      </c>
      <c r="F80" s="533" t="s">
        <v>561</v>
      </c>
      <c r="G80" s="516">
        <f>SUM(G77+21)</f>
        <v>45781</v>
      </c>
      <c r="H80" s="516">
        <f>G77+24</f>
        <v>45784</v>
      </c>
      <c r="I80" s="516">
        <f>G77+24</f>
        <v>45784</v>
      </c>
      <c r="J80" s="556">
        <f>J79+7</f>
        <v>45780.4166666667</v>
      </c>
      <c r="K80" s="556">
        <f>G80-2-TIME(8,0,0)</f>
        <v>45778.6666666667</v>
      </c>
    </row>
    <row r="81" ht="9.75" hidden="1" customHeight="1" spans="1:12">
      <c r="A81" s="106" t="s">
        <v>562</v>
      </c>
      <c r="B81" s="521"/>
      <c r="C81" s="521"/>
      <c r="D81" s="518">
        <v>339</v>
      </c>
      <c r="E81" s="546"/>
      <c r="F81" s="533" t="s">
        <v>526</v>
      </c>
      <c r="G81" s="524"/>
      <c r="H81" s="524"/>
      <c r="I81" s="524"/>
      <c r="J81" s="524"/>
      <c r="K81" s="557"/>
      <c r="L81" s="567"/>
    </row>
    <row r="82" ht="21.75" hidden="1" customHeight="1" spans="1:12">
      <c r="A82" s="106" t="s">
        <v>562</v>
      </c>
      <c r="B82" s="531"/>
      <c r="C82" s="531"/>
      <c r="D82" s="518">
        <v>340</v>
      </c>
      <c r="E82" s="531"/>
      <c r="F82" s="533" t="s">
        <v>526</v>
      </c>
      <c r="G82" s="528"/>
      <c r="H82" s="528"/>
      <c r="I82" s="528"/>
      <c r="J82" s="528"/>
      <c r="K82" s="528"/>
      <c r="L82" s="557"/>
    </row>
    <row r="83" hidden="1" spans="1:12">
      <c r="A83" s="106" t="s">
        <v>562</v>
      </c>
      <c r="B83" s="570"/>
      <c r="C83" s="570"/>
      <c r="D83" s="518">
        <v>341</v>
      </c>
      <c r="E83" s="571"/>
      <c r="F83" s="533" t="s">
        <v>526</v>
      </c>
      <c r="G83" s="572"/>
      <c r="H83" s="573"/>
      <c r="I83" s="573"/>
      <c r="J83" s="573"/>
      <c r="K83" s="557"/>
      <c r="L83" s="557"/>
    </row>
    <row r="84" hidden="1" spans="1:12">
      <c r="A84" s="106" t="s">
        <v>562</v>
      </c>
      <c r="B84" s="537" t="s">
        <v>495</v>
      </c>
      <c r="C84" s="537" t="s">
        <v>496</v>
      </c>
      <c r="D84" s="518">
        <v>342</v>
      </c>
      <c r="E84" s="538" t="s">
        <v>7</v>
      </c>
      <c r="F84" s="533" t="s">
        <v>526</v>
      </c>
      <c r="G84" s="540" t="s">
        <v>10</v>
      </c>
      <c r="H84" s="544" t="s">
        <v>498</v>
      </c>
      <c r="I84" s="544" t="s">
        <v>563</v>
      </c>
      <c r="J84" s="544" t="s">
        <v>528</v>
      </c>
      <c r="K84" s="554" t="s">
        <v>500</v>
      </c>
      <c r="L84" s="554" t="s">
        <v>501</v>
      </c>
    </row>
    <row r="85" hidden="1" spans="1:12">
      <c r="A85" s="106" t="s">
        <v>562</v>
      </c>
      <c r="B85" s="518">
        <v>89</v>
      </c>
      <c r="C85" s="574" t="s">
        <v>564</v>
      </c>
      <c r="D85" s="518">
        <v>343</v>
      </c>
      <c r="E85" s="518">
        <v>89</v>
      </c>
      <c r="F85" s="533" t="s">
        <v>526</v>
      </c>
      <c r="G85" s="575">
        <v>44262</v>
      </c>
      <c r="H85" s="516">
        <f>G85+2</f>
        <v>44264</v>
      </c>
      <c r="I85" s="516">
        <f>G85+3</f>
        <v>44265</v>
      </c>
      <c r="J85" s="516">
        <f>G85+4</f>
        <v>44266</v>
      </c>
      <c r="K85" s="556">
        <f>G85-1+TIME(12,0,0)</f>
        <v>44261.5</v>
      </c>
      <c r="L85" s="556">
        <f>G85-2-TIME(8,0,0)</f>
        <v>44259.6666666667</v>
      </c>
    </row>
    <row r="86" hidden="1" spans="1:12">
      <c r="A86" s="106" t="s">
        <v>562</v>
      </c>
      <c r="B86" s="518">
        <v>90</v>
      </c>
      <c r="C86" s="574" t="s">
        <v>564</v>
      </c>
      <c r="D86" s="518">
        <v>344</v>
      </c>
      <c r="E86" s="518">
        <v>90</v>
      </c>
      <c r="F86" s="533" t="s">
        <v>526</v>
      </c>
      <c r="G86" s="516">
        <f>SUM(G85+7)</f>
        <v>44269</v>
      </c>
      <c r="H86" s="516">
        <f>G85+9</f>
        <v>44271</v>
      </c>
      <c r="I86" s="516">
        <f>G85+10</f>
        <v>44272</v>
      </c>
      <c r="J86" s="516">
        <f>G86+4</f>
        <v>44273</v>
      </c>
      <c r="K86" s="556">
        <f>K85+7</f>
        <v>44268.5</v>
      </c>
      <c r="L86" s="556">
        <f>G86-2-TIME(8,0,0)</f>
        <v>44266.6666666667</v>
      </c>
    </row>
    <row r="87" hidden="1" spans="1:12">
      <c r="A87" s="106" t="s">
        <v>562</v>
      </c>
      <c r="B87" s="518"/>
      <c r="C87" s="574"/>
      <c r="D87" s="518">
        <v>345</v>
      </c>
      <c r="E87" s="518"/>
      <c r="F87" s="533" t="s">
        <v>526</v>
      </c>
      <c r="G87" s="516">
        <f>SUM(G85+14)</f>
        <v>44276</v>
      </c>
      <c r="H87" s="516">
        <f>G85+16</f>
        <v>44278</v>
      </c>
      <c r="I87" s="516">
        <f>G85+17</f>
        <v>44279</v>
      </c>
      <c r="J87" s="516">
        <f>G87+4</f>
        <v>44280</v>
      </c>
      <c r="K87" s="556">
        <f>K86+7</f>
        <v>44275.5</v>
      </c>
      <c r="L87" s="556">
        <f>G87-2-TIME(8,0,0)</f>
        <v>44273.6666666667</v>
      </c>
    </row>
    <row r="88" hidden="1" spans="1:12">
      <c r="A88" s="106" t="s">
        <v>562</v>
      </c>
      <c r="B88" s="518"/>
      <c r="C88" s="574"/>
      <c r="D88" s="518">
        <v>346</v>
      </c>
      <c r="E88" s="518"/>
      <c r="F88" s="533" t="s">
        <v>526</v>
      </c>
      <c r="G88" s="516">
        <f>SUM(G85+21)</f>
        <v>44283</v>
      </c>
      <c r="H88" s="516">
        <f>G85+23</f>
        <v>44285</v>
      </c>
      <c r="I88" s="516">
        <f>G85+24</f>
        <v>44286</v>
      </c>
      <c r="J88" s="516">
        <f>G88+4</f>
        <v>44287</v>
      </c>
      <c r="K88" s="556">
        <f>K87+7</f>
        <v>44282.5</v>
      </c>
      <c r="L88" s="556">
        <f>G88-2-TIME(8,0,0)</f>
        <v>44280.6666666667</v>
      </c>
    </row>
    <row r="89" hidden="1" spans="1:12">
      <c r="A89" s="106" t="s">
        <v>562</v>
      </c>
      <c r="B89" s="518"/>
      <c r="C89" s="574"/>
      <c r="D89" s="518">
        <v>347</v>
      </c>
      <c r="E89" s="518"/>
      <c r="F89" s="533" t="s">
        <v>526</v>
      </c>
      <c r="G89" s="575">
        <f>SUM(G85+28)</f>
        <v>44290</v>
      </c>
      <c r="H89" s="575">
        <f>G85+30</f>
        <v>44292</v>
      </c>
      <c r="I89" s="575">
        <f>G85+31</f>
        <v>44293</v>
      </c>
      <c r="J89" s="516">
        <f>G89+4</f>
        <v>44294</v>
      </c>
      <c r="K89" s="556">
        <f>K88+7</f>
        <v>44289.5</v>
      </c>
      <c r="L89" s="556">
        <f>G89-2-TIME(8,0,0)</f>
        <v>44287.6666666667</v>
      </c>
    </row>
    <row r="90" ht="15" customHeight="1" spans="1:13">
      <c r="A90" s="545"/>
      <c r="B90" s="521"/>
      <c r="C90" s="521"/>
      <c r="D90" s="576"/>
      <c r="E90" s="576"/>
      <c r="F90" s="576"/>
      <c r="G90" s="576"/>
      <c r="H90" s="576"/>
      <c r="I90" s="576"/>
      <c r="J90" s="576"/>
      <c r="K90" s="553"/>
      <c r="L90" s="553"/>
      <c r="M90" s="555"/>
    </row>
    <row r="91" spans="1:13">
      <c r="A91" s="506" t="s">
        <v>565</v>
      </c>
      <c r="B91" s="506"/>
      <c r="C91" s="506"/>
      <c r="D91" s="506"/>
      <c r="E91" s="506"/>
      <c r="F91" s="506"/>
      <c r="G91" s="506"/>
      <c r="H91" s="506"/>
      <c r="I91" s="506"/>
      <c r="J91" s="506"/>
      <c r="K91" s="506"/>
      <c r="L91" s="553"/>
      <c r="M91" s="555"/>
    </row>
    <row r="92" spans="1:13">
      <c r="A92" s="536" t="s">
        <v>2</v>
      </c>
      <c r="B92" s="577" t="s">
        <v>495</v>
      </c>
      <c r="C92" s="537" t="s">
        <v>496</v>
      </c>
      <c r="D92" s="538" t="s">
        <v>566</v>
      </c>
      <c r="E92" s="538" t="s">
        <v>7</v>
      </c>
      <c r="F92" s="539" t="s">
        <v>66</v>
      </c>
      <c r="G92" s="539" t="s">
        <v>10</v>
      </c>
      <c r="H92" s="544" t="s">
        <v>567</v>
      </c>
      <c r="I92" s="544" t="s">
        <v>568</v>
      </c>
      <c r="J92" s="544" t="s">
        <v>569</v>
      </c>
      <c r="K92" s="554" t="s">
        <v>501</v>
      </c>
      <c r="L92" s="555"/>
      <c r="M92" s="555"/>
    </row>
    <row r="93" spans="1:13">
      <c r="A93" s="578" t="s">
        <v>570</v>
      </c>
      <c r="B93" s="579" t="s">
        <v>571</v>
      </c>
      <c r="C93" s="579" t="s">
        <v>572</v>
      </c>
      <c r="D93" s="579" t="s">
        <v>571</v>
      </c>
      <c r="E93" s="579" t="s">
        <v>571</v>
      </c>
      <c r="F93" s="509" t="s">
        <v>573</v>
      </c>
      <c r="G93" s="575">
        <v>45753</v>
      </c>
      <c r="H93" s="516">
        <f>G93+3</f>
        <v>45756</v>
      </c>
      <c r="I93" s="516">
        <f>H93+1</f>
        <v>45757</v>
      </c>
      <c r="J93" s="516">
        <f>I93+1</f>
        <v>45758</v>
      </c>
      <c r="K93" s="556">
        <f>G93-2-TIME(8,0,0)</f>
        <v>45750.6666666667</v>
      </c>
      <c r="L93" s="555"/>
      <c r="M93" s="555"/>
    </row>
    <row r="94" spans="1:13">
      <c r="A94" s="578" t="s">
        <v>570</v>
      </c>
      <c r="B94" s="579" t="s">
        <v>574</v>
      </c>
      <c r="C94" s="579" t="s">
        <v>572</v>
      </c>
      <c r="D94" s="579" t="s">
        <v>574</v>
      </c>
      <c r="E94" s="579" t="s">
        <v>574</v>
      </c>
      <c r="F94" s="509" t="s">
        <v>573</v>
      </c>
      <c r="G94" s="516">
        <f>SUM(G93+7)</f>
        <v>45760</v>
      </c>
      <c r="H94" s="516">
        <f>G94+3</f>
        <v>45763</v>
      </c>
      <c r="I94" s="516">
        <f>H94+1</f>
        <v>45764</v>
      </c>
      <c r="J94" s="516">
        <f t="shared" ref="J94:J97" si="6">I94+1</f>
        <v>45765</v>
      </c>
      <c r="K94" s="556">
        <f>G94-2-TIME(8,0,0)</f>
        <v>45757.6666666667</v>
      </c>
      <c r="L94" s="555"/>
      <c r="M94" s="555"/>
    </row>
    <row r="95" spans="1:13">
      <c r="A95" s="578" t="s">
        <v>570</v>
      </c>
      <c r="B95" s="579" t="s">
        <v>575</v>
      </c>
      <c r="C95" s="579" t="s">
        <v>572</v>
      </c>
      <c r="D95" s="579" t="s">
        <v>575</v>
      </c>
      <c r="E95" s="579" t="s">
        <v>575</v>
      </c>
      <c r="F95" s="509" t="s">
        <v>573</v>
      </c>
      <c r="G95" s="516">
        <f>SUM(G94+7)</f>
        <v>45767</v>
      </c>
      <c r="H95" s="516">
        <f>G95+3</f>
        <v>45770</v>
      </c>
      <c r="I95" s="516">
        <f>H95+1</f>
        <v>45771</v>
      </c>
      <c r="J95" s="516">
        <f t="shared" si="6"/>
        <v>45772</v>
      </c>
      <c r="K95" s="556">
        <f>G95-2-TIME(8,0,0)</f>
        <v>45764.6666666667</v>
      </c>
      <c r="L95" s="528"/>
      <c r="M95" s="555"/>
    </row>
    <row r="96" spans="1:12">
      <c r="A96" s="578" t="s">
        <v>570</v>
      </c>
      <c r="B96" s="579" t="s">
        <v>576</v>
      </c>
      <c r="C96" s="579" t="s">
        <v>572</v>
      </c>
      <c r="D96" s="579" t="s">
        <v>576</v>
      </c>
      <c r="E96" s="579" t="s">
        <v>576</v>
      </c>
      <c r="F96" s="509" t="s">
        <v>573</v>
      </c>
      <c r="G96" s="516">
        <f>SUM(G93+21)</f>
        <v>45774</v>
      </c>
      <c r="H96" s="516">
        <f>G96+3</f>
        <v>45777</v>
      </c>
      <c r="I96" s="516">
        <f>H96+1</f>
        <v>45778</v>
      </c>
      <c r="J96" s="516">
        <f t="shared" si="6"/>
        <v>45779</v>
      </c>
      <c r="K96" s="556">
        <f>G96-2-TIME(8,0,0)</f>
        <v>45771.6666666667</v>
      </c>
      <c r="L96" s="555"/>
    </row>
    <row r="97" spans="1:12">
      <c r="A97" s="578" t="s">
        <v>570</v>
      </c>
      <c r="B97" s="579" t="s">
        <v>577</v>
      </c>
      <c r="C97" s="579" t="s">
        <v>572</v>
      </c>
      <c r="D97" s="579" t="s">
        <v>577</v>
      </c>
      <c r="E97" s="579" t="s">
        <v>577</v>
      </c>
      <c r="F97" s="509" t="s">
        <v>573</v>
      </c>
      <c r="G97" s="516">
        <f>SUM(G94+21)</f>
        <v>45781</v>
      </c>
      <c r="H97" s="516">
        <f>G97+3</f>
        <v>45784</v>
      </c>
      <c r="I97" s="516">
        <f>H97+1</f>
        <v>45785</v>
      </c>
      <c r="J97" s="516">
        <f t="shared" si="6"/>
        <v>45786</v>
      </c>
      <c r="K97" s="556">
        <f>G97-2-TIME(8,0,0)</f>
        <v>45778.6666666667</v>
      </c>
      <c r="L97" s="553"/>
    </row>
    <row r="98" ht="15" customHeight="1" spans="1:12">
      <c r="A98" s="580"/>
      <c r="B98" s="576"/>
      <c r="C98" s="576"/>
      <c r="D98" s="576"/>
      <c r="E98" s="576"/>
      <c r="F98" s="576"/>
      <c r="G98" s="576"/>
      <c r="H98" s="576"/>
      <c r="I98" s="576"/>
      <c r="J98" s="576"/>
      <c r="K98" s="576"/>
      <c r="L98" s="553"/>
    </row>
    <row r="99" spans="1:12">
      <c r="A99" s="506" t="s">
        <v>578</v>
      </c>
      <c r="B99" s="506"/>
      <c r="C99" s="506"/>
      <c r="D99" s="506"/>
      <c r="E99" s="506"/>
      <c r="F99" s="506"/>
      <c r="G99" s="506"/>
      <c r="H99" s="506"/>
      <c r="I99" s="506"/>
      <c r="J99" s="506"/>
      <c r="K99" s="506"/>
      <c r="L99" s="555"/>
    </row>
    <row r="100" spans="1:12">
      <c r="A100" s="536" t="s">
        <v>2</v>
      </c>
      <c r="B100" s="577" t="s">
        <v>495</v>
      </c>
      <c r="C100" s="537" t="s">
        <v>496</v>
      </c>
      <c r="D100" s="537" t="s">
        <v>566</v>
      </c>
      <c r="E100" s="538" t="s">
        <v>7</v>
      </c>
      <c r="F100" s="539" t="s">
        <v>145</v>
      </c>
      <c r="G100" s="539" t="s">
        <v>10</v>
      </c>
      <c r="H100" s="544" t="s">
        <v>579</v>
      </c>
      <c r="I100" s="544" t="s">
        <v>580</v>
      </c>
      <c r="J100" s="544" t="s">
        <v>581</v>
      </c>
      <c r="K100" s="554" t="s">
        <v>501</v>
      </c>
      <c r="L100" s="555"/>
    </row>
    <row r="101" spans="1:12">
      <c r="A101" s="581" t="s">
        <v>582</v>
      </c>
      <c r="B101" s="582">
        <v>2514</v>
      </c>
      <c r="C101" s="583" t="s">
        <v>583</v>
      </c>
      <c r="D101" s="584">
        <v>819</v>
      </c>
      <c r="E101" s="582">
        <v>2514</v>
      </c>
      <c r="F101" s="509" t="s">
        <v>584</v>
      </c>
      <c r="G101" s="516">
        <v>45750</v>
      </c>
      <c r="H101" s="516">
        <f t="shared" ref="H101:H105" si="7">G101+2</f>
        <v>45752</v>
      </c>
      <c r="I101" s="516">
        <f>H101+1</f>
        <v>45753</v>
      </c>
      <c r="J101" s="516">
        <f t="shared" ref="J101:J105" si="8">I101+1</f>
        <v>45754</v>
      </c>
      <c r="K101" s="556">
        <f>G101-2-TIME(8,0,0)</f>
        <v>45747.6666666667</v>
      </c>
      <c r="L101" s="555"/>
    </row>
    <row r="102" spans="1:12">
      <c r="A102" s="581" t="s">
        <v>582</v>
      </c>
      <c r="B102" s="582">
        <v>2515</v>
      </c>
      <c r="C102" s="583" t="s">
        <v>583</v>
      </c>
      <c r="D102" s="584">
        <v>820</v>
      </c>
      <c r="E102" s="582">
        <v>2515</v>
      </c>
      <c r="F102" s="509" t="s">
        <v>584</v>
      </c>
      <c r="G102" s="516">
        <f>G101+7</f>
        <v>45757</v>
      </c>
      <c r="H102" s="516">
        <f t="shared" si="7"/>
        <v>45759</v>
      </c>
      <c r="I102" s="516">
        <f>H102+1</f>
        <v>45760</v>
      </c>
      <c r="J102" s="516">
        <f t="shared" si="8"/>
        <v>45761</v>
      </c>
      <c r="K102" s="556">
        <f>G102-2-TIME(8,0,0)</f>
        <v>45754.6666666667</v>
      </c>
      <c r="L102" s="555"/>
    </row>
    <row r="103" spans="1:12">
      <c r="A103" s="581" t="s">
        <v>582</v>
      </c>
      <c r="B103" s="582">
        <v>2516</v>
      </c>
      <c r="C103" s="583" t="s">
        <v>583</v>
      </c>
      <c r="D103" s="584">
        <v>821</v>
      </c>
      <c r="E103" s="582">
        <v>2516</v>
      </c>
      <c r="F103" s="509" t="s">
        <v>584</v>
      </c>
      <c r="G103" s="516">
        <f>SUM(G101+14)</f>
        <v>45764</v>
      </c>
      <c r="H103" s="516">
        <f t="shared" si="7"/>
        <v>45766</v>
      </c>
      <c r="I103" s="516">
        <f>H103+1</f>
        <v>45767</v>
      </c>
      <c r="J103" s="516">
        <f t="shared" si="8"/>
        <v>45768</v>
      </c>
      <c r="K103" s="556">
        <f>G103-2-TIME(8,0,0)</f>
        <v>45761.6666666667</v>
      </c>
      <c r="L103" s="555"/>
    </row>
    <row r="104" ht="15.75" customHeight="1" spans="1:12">
      <c r="A104" s="585" t="s">
        <v>562</v>
      </c>
      <c r="B104" s="586"/>
      <c r="C104" s="586"/>
      <c r="D104" s="586"/>
      <c r="E104" s="586"/>
      <c r="F104" s="587"/>
      <c r="G104" s="516">
        <f>SUM(G101+21)</f>
        <v>45771</v>
      </c>
      <c r="H104" s="516">
        <f t="shared" si="7"/>
        <v>45773</v>
      </c>
      <c r="I104" s="516">
        <f>H104+1</f>
        <v>45774</v>
      </c>
      <c r="J104" s="516">
        <f t="shared" si="8"/>
        <v>45775</v>
      </c>
      <c r="K104" s="556">
        <f>G104-2-TIME(8,0,0)</f>
        <v>45768.6666666667</v>
      </c>
      <c r="L104" s="555"/>
    </row>
    <row r="105" ht="15.75" customHeight="1" spans="1:12">
      <c r="A105" s="585" t="s">
        <v>562</v>
      </c>
      <c r="B105" s="586"/>
      <c r="C105" s="586"/>
      <c r="D105" s="586"/>
      <c r="E105" s="586"/>
      <c r="F105" s="587"/>
      <c r="G105" s="516">
        <f>G101+28</f>
        <v>45778</v>
      </c>
      <c r="H105" s="516">
        <f t="shared" si="7"/>
        <v>45780</v>
      </c>
      <c r="I105" s="516">
        <f>H105+1</f>
        <v>45781</v>
      </c>
      <c r="J105" s="516">
        <f t="shared" si="8"/>
        <v>45782</v>
      </c>
      <c r="K105" s="556">
        <f>G105-2-TIME(8,0,0)</f>
        <v>45775.6666666667</v>
      </c>
      <c r="L105" s="555"/>
    </row>
    <row r="106" spans="1:12">
      <c r="A106" s="545"/>
      <c r="B106" s="588"/>
      <c r="C106" s="521"/>
      <c r="D106" s="589"/>
      <c r="E106" s="521"/>
      <c r="F106" s="521"/>
      <c r="G106" s="524"/>
      <c r="H106" s="524"/>
      <c r="I106" s="524"/>
      <c r="J106" s="524"/>
      <c r="K106" s="598"/>
      <c r="L106" s="555"/>
    </row>
    <row r="107" s="502" customFormat="1" spans="1:11">
      <c r="A107" s="590"/>
      <c r="B107" s="591"/>
      <c r="C107" s="592"/>
      <c r="D107" s="591"/>
      <c r="E107" s="591"/>
      <c r="F107" s="593"/>
      <c r="G107" s="528"/>
      <c r="H107" s="528"/>
      <c r="I107" s="528"/>
      <c r="J107" s="560"/>
      <c r="K107" s="560"/>
    </row>
    <row r="108" s="502" customFormat="1" spans="1:11">
      <c r="A108" s="594" t="s">
        <v>585</v>
      </c>
      <c r="B108" s="595"/>
      <c r="C108" s="595"/>
      <c r="D108" s="595"/>
      <c r="E108" s="595"/>
      <c r="F108" s="595"/>
      <c r="G108" s="595"/>
      <c r="H108" s="595"/>
      <c r="I108" s="595"/>
      <c r="J108" s="595"/>
      <c r="K108" s="595"/>
    </row>
    <row r="109" s="502" customFormat="1" spans="1:11">
      <c r="A109" s="594" t="s">
        <v>586</v>
      </c>
      <c r="B109" s="595"/>
      <c r="C109" s="595"/>
      <c r="D109" s="595"/>
      <c r="E109" s="595"/>
      <c r="F109" s="595"/>
      <c r="G109" s="595"/>
      <c r="H109" s="595"/>
      <c r="I109" s="595"/>
      <c r="J109" s="595"/>
      <c r="K109" s="595"/>
    </row>
    <row r="110" spans="1:11">
      <c r="A110" s="596" t="s">
        <v>587</v>
      </c>
      <c r="B110" s="502"/>
      <c r="C110" s="502"/>
      <c r="D110" s="502"/>
      <c r="E110" s="502"/>
      <c r="F110" s="502"/>
      <c r="G110" s="502"/>
      <c r="H110" s="502"/>
      <c r="I110" s="502"/>
      <c r="J110" s="502"/>
      <c r="K110" s="502"/>
    </row>
    <row r="111" spans="1:6">
      <c r="A111" s="596" t="s">
        <v>588</v>
      </c>
      <c r="B111" s="502"/>
      <c r="C111" s="502"/>
      <c r="D111" s="502"/>
      <c r="E111" s="502"/>
      <c r="F111" s="502"/>
    </row>
    <row r="112" spans="1:6">
      <c r="A112" s="596" t="s">
        <v>589</v>
      </c>
      <c r="B112" s="502"/>
      <c r="C112" s="502"/>
      <c r="D112" s="502"/>
      <c r="E112" s="502"/>
      <c r="F112" s="502"/>
    </row>
  </sheetData>
  <mergeCells count="17">
    <mergeCell ref="A1:L1"/>
    <mergeCell ref="A2:K2"/>
    <mergeCell ref="A4:F4"/>
    <mergeCell ref="A9:K9"/>
    <mergeCell ref="A10:K10"/>
    <mergeCell ref="A18:K18"/>
    <mergeCell ref="A26:K26"/>
    <mergeCell ref="A34:J34"/>
    <mergeCell ref="A42:L42"/>
    <mergeCell ref="A50:K50"/>
    <mergeCell ref="A58:K58"/>
    <mergeCell ref="A66:J66"/>
    <mergeCell ref="A74:K74"/>
    <mergeCell ref="A91:K91"/>
    <mergeCell ref="A99:K99"/>
    <mergeCell ref="A104:F104"/>
    <mergeCell ref="A105:F105"/>
  </mergeCells>
  <pageMargins left="0.7" right="0.7" top="0.75" bottom="0.75" header="0.3" footer="0.3"/>
  <pageSetup paperSize="9" scale="75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94"/>
  <sheetViews>
    <sheetView tabSelected="1" workbookViewId="0">
      <selection activeCell="A11" sqref="A11"/>
    </sheetView>
  </sheetViews>
  <sheetFormatPr defaultColWidth="9" defaultRowHeight="15.6"/>
  <cols>
    <col min="1" max="1" width="27.8796296296296" style="361" customWidth="1"/>
    <col min="2" max="2" width="13" style="362" customWidth="1"/>
    <col min="3" max="4" width="8.62962962962963" style="362" customWidth="1"/>
    <col min="5" max="5" width="14.6296296296296" style="362" customWidth="1"/>
    <col min="6" max="6" width="5.62962962962963" style="356" customWidth="1"/>
    <col min="7" max="7" width="6" style="356" customWidth="1"/>
    <col min="8" max="8" width="16.1296296296296" style="361" customWidth="1"/>
    <col min="9" max="10" width="12.6296296296296" style="361" customWidth="1"/>
    <col min="11" max="11" width="17.3796296296296" style="361" customWidth="1"/>
    <col min="12" max="12" width="14.8796296296296" style="361" customWidth="1"/>
    <col min="13" max="13" width="17.8796296296296" style="361" customWidth="1"/>
    <col min="14" max="14" width="13.25" style="356" customWidth="1"/>
    <col min="15" max="15" width="11.6296296296296" style="356" customWidth="1"/>
    <col min="16" max="16" width="8.62962962962963" style="356" customWidth="1"/>
    <col min="17" max="20" width="8.62962962962963" style="361" customWidth="1"/>
    <col min="21" max="257" width="9" style="361"/>
    <col min="258" max="258" width="18.8796296296296" style="361" customWidth="1"/>
    <col min="259" max="259" width="6.62962962962963" style="361" customWidth="1"/>
    <col min="260" max="260" width="9.12962962962963" style="361" customWidth="1"/>
    <col min="261" max="261" width="4.75" style="361" customWidth="1"/>
    <col min="262" max="262" width="16.25" style="361" customWidth="1"/>
    <col min="263" max="264" width="6" style="361" customWidth="1"/>
    <col min="265" max="265" width="6.37962962962963" style="361" customWidth="1"/>
    <col min="266" max="266" width="6.12962962962963" style="361" customWidth="1"/>
    <col min="267" max="267" width="7.12962962962963" style="361" customWidth="1"/>
    <col min="268" max="268" width="7.62962962962963" style="361" customWidth="1"/>
    <col min="269" max="269" width="8.62962962962963" style="361" customWidth="1"/>
    <col min="270" max="270" width="7.62962962962963" style="361" customWidth="1"/>
    <col min="271" max="271" width="7.37962962962963" style="361" customWidth="1"/>
    <col min="272" max="272" width="8.87962962962963" style="361" customWidth="1"/>
    <col min="273" max="274" width="8.25" style="361" customWidth="1"/>
    <col min="275" max="513" width="9" style="361"/>
    <col min="514" max="514" width="18.8796296296296" style="361" customWidth="1"/>
    <col min="515" max="515" width="6.62962962962963" style="361" customWidth="1"/>
    <col min="516" max="516" width="9.12962962962963" style="361" customWidth="1"/>
    <col min="517" max="517" width="4.75" style="361" customWidth="1"/>
    <col min="518" max="518" width="16.25" style="361" customWidth="1"/>
    <col min="519" max="520" width="6" style="361" customWidth="1"/>
    <col min="521" max="521" width="6.37962962962963" style="361" customWidth="1"/>
    <col min="522" max="522" width="6.12962962962963" style="361" customWidth="1"/>
    <col min="523" max="523" width="7.12962962962963" style="361" customWidth="1"/>
    <col min="524" max="524" width="7.62962962962963" style="361" customWidth="1"/>
    <col min="525" max="525" width="8.62962962962963" style="361" customWidth="1"/>
    <col min="526" max="526" width="7.62962962962963" style="361" customWidth="1"/>
    <col min="527" max="527" width="7.37962962962963" style="361" customWidth="1"/>
    <col min="528" max="528" width="8.87962962962963" style="361" customWidth="1"/>
    <col min="529" max="530" width="8.25" style="361" customWidth="1"/>
    <col min="531" max="769" width="9" style="361"/>
    <col min="770" max="770" width="18.8796296296296" style="361" customWidth="1"/>
    <col min="771" max="771" width="6.62962962962963" style="361" customWidth="1"/>
    <col min="772" max="772" width="9.12962962962963" style="361" customWidth="1"/>
    <col min="773" max="773" width="4.75" style="361" customWidth="1"/>
    <col min="774" max="774" width="16.25" style="361" customWidth="1"/>
    <col min="775" max="776" width="6" style="361" customWidth="1"/>
    <col min="777" max="777" width="6.37962962962963" style="361" customWidth="1"/>
    <col min="778" max="778" width="6.12962962962963" style="361" customWidth="1"/>
    <col min="779" max="779" width="7.12962962962963" style="361" customWidth="1"/>
    <col min="780" max="780" width="7.62962962962963" style="361" customWidth="1"/>
    <col min="781" max="781" width="8.62962962962963" style="361" customWidth="1"/>
    <col min="782" max="782" width="7.62962962962963" style="361" customWidth="1"/>
    <col min="783" max="783" width="7.37962962962963" style="361" customWidth="1"/>
    <col min="784" max="784" width="8.87962962962963" style="361" customWidth="1"/>
    <col min="785" max="786" width="8.25" style="361" customWidth="1"/>
    <col min="787" max="1025" width="9" style="361"/>
    <col min="1026" max="1026" width="18.8796296296296" style="361" customWidth="1"/>
    <col min="1027" max="1027" width="6.62962962962963" style="361" customWidth="1"/>
    <col min="1028" max="1028" width="9.12962962962963" style="361" customWidth="1"/>
    <col min="1029" max="1029" width="4.75" style="361" customWidth="1"/>
    <col min="1030" max="1030" width="16.25" style="361" customWidth="1"/>
    <col min="1031" max="1032" width="6" style="361" customWidth="1"/>
    <col min="1033" max="1033" width="6.37962962962963" style="361" customWidth="1"/>
    <col min="1034" max="1034" width="6.12962962962963" style="361" customWidth="1"/>
    <col min="1035" max="1035" width="7.12962962962963" style="361" customWidth="1"/>
    <col min="1036" max="1036" width="7.62962962962963" style="361" customWidth="1"/>
    <col min="1037" max="1037" width="8.62962962962963" style="361" customWidth="1"/>
    <col min="1038" max="1038" width="7.62962962962963" style="361" customWidth="1"/>
    <col min="1039" max="1039" width="7.37962962962963" style="361" customWidth="1"/>
    <col min="1040" max="1040" width="8.87962962962963" style="361" customWidth="1"/>
    <col min="1041" max="1042" width="8.25" style="361" customWidth="1"/>
    <col min="1043" max="1281" width="9" style="361"/>
    <col min="1282" max="1282" width="18.8796296296296" style="361" customWidth="1"/>
    <col min="1283" max="1283" width="6.62962962962963" style="361" customWidth="1"/>
    <col min="1284" max="1284" width="9.12962962962963" style="361" customWidth="1"/>
    <col min="1285" max="1285" width="4.75" style="361" customWidth="1"/>
    <col min="1286" max="1286" width="16.25" style="361" customWidth="1"/>
    <col min="1287" max="1288" width="6" style="361" customWidth="1"/>
    <col min="1289" max="1289" width="6.37962962962963" style="361" customWidth="1"/>
    <col min="1290" max="1290" width="6.12962962962963" style="361" customWidth="1"/>
    <col min="1291" max="1291" width="7.12962962962963" style="361" customWidth="1"/>
    <col min="1292" max="1292" width="7.62962962962963" style="361" customWidth="1"/>
    <col min="1293" max="1293" width="8.62962962962963" style="361" customWidth="1"/>
    <col min="1294" max="1294" width="7.62962962962963" style="361" customWidth="1"/>
    <col min="1295" max="1295" width="7.37962962962963" style="361" customWidth="1"/>
    <col min="1296" max="1296" width="8.87962962962963" style="361" customWidth="1"/>
    <col min="1297" max="1298" width="8.25" style="361" customWidth="1"/>
    <col min="1299" max="1537" width="9" style="361"/>
    <col min="1538" max="1538" width="18.8796296296296" style="361" customWidth="1"/>
    <col min="1539" max="1539" width="6.62962962962963" style="361" customWidth="1"/>
    <col min="1540" max="1540" width="9.12962962962963" style="361" customWidth="1"/>
    <col min="1541" max="1541" width="4.75" style="361" customWidth="1"/>
    <col min="1542" max="1542" width="16.25" style="361" customWidth="1"/>
    <col min="1543" max="1544" width="6" style="361" customWidth="1"/>
    <col min="1545" max="1545" width="6.37962962962963" style="361" customWidth="1"/>
    <col min="1546" max="1546" width="6.12962962962963" style="361" customWidth="1"/>
    <col min="1547" max="1547" width="7.12962962962963" style="361" customWidth="1"/>
    <col min="1548" max="1548" width="7.62962962962963" style="361" customWidth="1"/>
    <col min="1549" max="1549" width="8.62962962962963" style="361" customWidth="1"/>
    <col min="1550" max="1550" width="7.62962962962963" style="361" customWidth="1"/>
    <col min="1551" max="1551" width="7.37962962962963" style="361" customWidth="1"/>
    <col min="1552" max="1552" width="8.87962962962963" style="361" customWidth="1"/>
    <col min="1553" max="1554" width="8.25" style="361" customWidth="1"/>
    <col min="1555" max="1793" width="9" style="361"/>
    <col min="1794" max="1794" width="18.8796296296296" style="361" customWidth="1"/>
    <col min="1795" max="1795" width="6.62962962962963" style="361" customWidth="1"/>
    <col min="1796" max="1796" width="9.12962962962963" style="361" customWidth="1"/>
    <col min="1797" max="1797" width="4.75" style="361" customWidth="1"/>
    <col min="1798" max="1798" width="16.25" style="361" customWidth="1"/>
    <col min="1799" max="1800" width="6" style="361" customWidth="1"/>
    <col min="1801" max="1801" width="6.37962962962963" style="361" customWidth="1"/>
    <col min="1802" max="1802" width="6.12962962962963" style="361" customWidth="1"/>
    <col min="1803" max="1803" width="7.12962962962963" style="361" customWidth="1"/>
    <col min="1804" max="1804" width="7.62962962962963" style="361" customWidth="1"/>
    <col min="1805" max="1805" width="8.62962962962963" style="361" customWidth="1"/>
    <col min="1806" max="1806" width="7.62962962962963" style="361" customWidth="1"/>
    <col min="1807" max="1807" width="7.37962962962963" style="361" customWidth="1"/>
    <col min="1808" max="1808" width="8.87962962962963" style="361" customWidth="1"/>
    <col min="1809" max="1810" width="8.25" style="361" customWidth="1"/>
    <col min="1811" max="2049" width="9" style="361"/>
    <col min="2050" max="2050" width="18.8796296296296" style="361" customWidth="1"/>
    <col min="2051" max="2051" width="6.62962962962963" style="361" customWidth="1"/>
    <col min="2052" max="2052" width="9.12962962962963" style="361" customWidth="1"/>
    <col min="2053" max="2053" width="4.75" style="361" customWidth="1"/>
    <col min="2054" max="2054" width="16.25" style="361" customWidth="1"/>
    <col min="2055" max="2056" width="6" style="361" customWidth="1"/>
    <col min="2057" max="2057" width="6.37962962962963" style="361" customWidth="1"/>
    <col min="2058" max="2058" width="6.12962962962963" style="361" customWidth="1"/>
    <col min="2059" max="2059" width="7.12962962962963" style="361" customWidth="1"/>
    <col min="2060" max="2060" width="7.62962962962963" style="361" customWidth="1"/>
    <col min="2061" max="2061" width="8.62962962962963" style="361" customWidth="1"/>
    <col min="2062" max="2062" width="7.62962962962963" style="361" customWidth="1"/>
    <col min="2063" max="2063" width="7.37962962962963" style="361" customWidth="1"/>
    <col min="2064" max="2064" width="8.87962962962963" style="361" customWidth="1"/>
    <col min="2065" max="2066" width="8.25" style="361" customWidth="1"/>
    <col min="2067" max="2305" width="9" style="361"/>
    <col min="2306" max="2306" width="18.8796296296296" style="361" customWidth="1"/>
    <col min="2307" max="2307" width="6.62962962962963" style="361" customWidth="1"/>
    <col min="2308" max="2308" width="9.12962962962963" style="361" customWidth="1"/>
    <col min="2309" max="2309" width="4.75" style="361" customWidth="1"/>
    <col min="2310" max="2310" width="16.25" style="361" customWidth="1"/>
    <col min="2311" max="2312" width="6" style="361" customWidth="1"/>
    <col min="2313" max="2313" width="6.37962962962963" style="361" customWidth="1"/>
    <col min="2314" max="2314" width="6.12962962962963" style="361" customWidth="1"/>
    <col min="2315" max="2315" width="7.12962962962963" style="361" customWidth="1"/>
    <col min="2316" max="2316" width="7.62962962962963" style="361" customWidth="1"/>
    <col min="2317" max="2317" width="8.62962962962963" style="361" customWidth="1"/>
    <col min="2318" max="2318" width="7.62962962962963" style="361" customWidth="1"/>
    <col min="2319" max="2319" width="7.37962962962963" style="361" customWidth="1"/>
    <col min="2320" max="2320" width="8.87962962962963" style="361" customWidth="1"/>
    <col min="2321" max="2322" width="8.25" style="361" customWidth="1"/>
    <col min="2323" max="2561" width="9" style="361"/>
    <col min="2562" max="2562" width="18.8796296296296" style="361" customWidth="1"/>
    <col min="2563" max="2563" width="6.62962962962963" style="361" customWidth="1"/>
    <col min="2564" max="2564" width="9.12962962962963" style="361" customWidth="1"/>
    <col min="2565" max="2565" width="4.75" style="361" customWidth="1"/>
    <col min="2566" max="2566" width="16.25" style="361" customWidth="1"/>
    <col min="2567" max="2568" width="6" style="361" customWidth="1"/>
    <col min="2569" max="2569" width="6.37962962962963" style="361" customWidth="1"/>
    <col min="2570" max="2570" width="6.12962962962963" style="361" customWidth="1"/>
    <col min="2571" max="2571" width="7.12962962962963" style="361" customWidth="1"/>
    <col min="2572" max="2572" width="7.62962962962963" style="361" customWidth="1"/>
    <col min="2573" max="2573" width="8.62962962962963" style="361" customWidth="1"/>
    <col min="2574" max="2574" width="7.62962962962963" style="361" customWidth="1"/>
    <col min="2575" max="2575" width="7.37962962962963" style="361" customWidth="1"/>
    <col min="2576" max="2576" width="8.87962962962963" style="361" customWidth="1"/>
    <col min="2577" max="2578" width="8.25" style="361" customWidth="1"/>
    <col min="2579" max="2817" width="9" style="361"/>
    <col min="2818" max="2818" width="18.8796296296296" style="361" customWidth="1"/>
    <col min="2819" max="2819" width="6.62962962962963" style="361" customWidth="1"/>
    <col min="2820" max="2820" width="9.12962962962963" style="361" customWidth="1"/>
    <col min="2821" max="2821" width="4.75" style="361" customWidth="1"/>
    <col min="2822" max="2822" width="16.25" style="361" customWidth="1"/>
    <col min="2823" max="2824" width="6" style="361" customWidth="1"/>
    <col min="2825" max="2825" width="6.37962962962963" style="361" customWidth="1"/>
    <col min="2826" max="2826" width="6.12962962962963" style="361" customWidth="1"/>
    <col min="2827" max="2827" width="7.12962962962963" style="361" customWidth="1"/>
    <col min="2828" max="2828" width="7.62962962962963" style="361" customWidth="1"/>
    <col min="2829" max="2829" width="8.62962962962963" style="361" customWidth="1"/>
    <col min="2830" max="2830" width="7.62962962962963" style="361" customWidth="1"/>
    <col min="2831" max="2831" width="7.37962962962963" style="361" customWidth="1"/>
    <col min="2832" max="2832" width="8.87962962962963" style="361" customWidth="1"/>
    <col min="2833" max="2834" width="8.25" style="361" customWidth="1"/>
    <col min="2835" max="3073" width="9" style="361"/>
    <col min="3074" max="3074" width="18.8796296296296" style="361" customWidth="1"/>
    <col min="3075" max="3075" width="6.62962962962963" style="361" customWidth="1"/>
    <col min="3076" max="3076" width="9.12962962962963" style="361" customWidth="1"/>
    <col min="3077" max="3077" width="4.75" style="361" customWidth="1"/>
    <col min="3078" max="3078" width="16.25" style="361" customWidth="1"/>
    <col min="3079" max="3080" width="6" style="361" customWidth="1"/>
    <col min="3081" max="3081" width="6.37962962962963" style="361" customWidth="1"/>
    <col min="3082" max="3082" width="6.12962962962963" style="361" customWidth="1"/>
    <col min="3083" max="3083" width="7.12962962962963" style="361" customWidth="1"/>
    <col min="3084" max="3084" width="7.62962962962963" style="361" customWidth="1"/>
    <col min="3085" max="3085" width="8.62962962962963" style="361" customWidth="1"/>
    <col min="3086" max="3086" width="7.62962962962963" style="361" customWidth="1"/>
    <col min="3087" max="3087" width="7.37962962962963" style="361" customWidth="1"/>
    <col min="3088" max="3088" width="8.87962962962963" style="361" customWidth="1"/>
    <col min="3089" max="3090" width="8.25" style="361" customWidth="1"/>
    <col min="3091" max="3329" width="9" style="361"/>
    <col min="3330" max="3330" width="18.8796296296296" style="361" customWidth="1"/>
    <col min="3331" max="3331" width="6.62962962962963" style="361" customWidth="1"/>
    <col min="3332" max="3332" width="9.12962962962963" style="361" customWidth="1"/>
    <col min="3333" max="3333" width="4.75" style="361" customWidth="1"/>
    <col min="3334" max="3334" width="16.25" style="361" customWidth="1"/>
    <col min="3335" max="3336" width="6" style="361" customWidth="1"/>
    <col min="3337" max="3337" width="6.37962962962963" style="361" customWidth="1"/>
    <col min="3338" max="3338" width="6.12962962962963" style="361" customWidth="1"/>
    <col min="3339" max="3339" width="7.12962962962963" style="361" customWidth="1"/>
    <col min="3340" max="3340" width="7.62962962962963" style="361" customWidth="1"/>
    <col min="3341" max="3341" width="8.62962962962963" style="361" customWidth="1"/>
    <col min="3342" max="3342" width="7.62962962962963" style="361" customWidth="1"/>
    <col min="3343" max="3343" width="7.37962962962963" style="361" customWidth="1"/>
    <col min="3344" max="3344" width="8.87962962962963" style="361" customWidth="1"/>
    <col min="3345" max="3346" width="8.25" style="361" customWidth="1"/>
    <col min="3347" max="3585" width="9" style="361"/>
    <col min="3586" max="3586" width="18.8796296296296" style="361" customWidth="1"/>
    <col min="3587" max="3587" width="6.62962962962963" style="361" customWidth="1"/>
    <col min="3588" max="3588" width="9.12962962962963" style="361" customWidth="1"/>
    <col min="3589" max="3589" width="4.75" style="361" customWidth="1"/>
    <col min="3590" max="3590" width="16.25" style="361" customWidth="1"/>
    <col min="3591" max="3592" width="6" style="361" customWidth="1"/>
    <col min="3593" max="3593" width="6.37962962962963" style="361" customWidth="1"/>
    <col min="3594" max="3594" width="6.12962962962963" style="361" customWidth="1"/>
    <col min="3595" max="3595" width="7.12962962962963" style="361" customWidth="1"/>
    <col min="3596" max="3596" width="7.62962962962963" style="361" customWidth="1"/>
    <col min="3597" max="3597" width="8.62962962962963" style="361" customWidth="1"/>
    <col min="3598" max="3598" width="7.62962962962963" style="361" customWidth="1"/>
    <col min="3599" max="3599" width="7.37962962962963" style="361" customWidth="1"/>
    <col min="3600" max="3600" width="8.87962962962963" style="361" customWidth="1"/>
    <col min="3601" max="3602" width="8.25" style="361" customWidth="1"/>
    <col min="3603" max="3841" width="9" style="361"/>
    <col min="3842" max="3842" width="18.8796296296296" style="361" customWidth="1"/>
    <col min="3843" max="3843" width="6.62962962962963" style="361" customWidth="1"/>
    <col min="3844" max="3844" width="9.12962962962963" style="361" customWidth="1"/>
    <col min="3845" max="3845" width="4.75" style="361" customWidth="1"/>
    <col min="3846" max="3846" width="16.25" style="361" customWidth="1"/>
    <col min="3847" max="3848" width="6" style="361" customWidth="1"/>
    <col min="3849" max="3849" width="6.37962962962963" style="361" customWidth="1"/>
    <col min="3850" max="3850" width="6.12962962962963" style="361" customWidth="1"/>
    <col min="3851" max="3851" width="7.12962962962963" style="361" customWidth="1"/>
    <col min="3852" max="3852" width="7.62962962962963" style="361" customWidth="1"/>
    <col min="3853" max="3853" width="8.62962962962963" style="361" customWidth="1"/>
    <col min="3854" max="3854" width="7.62962962962963" style="361" customWidth="1"/>
    <col min="3855" max="3855" width="7.37962962962963" style="361" customWidth="1"/>
    <col min="3856" max="3856" width="8.87962962962963" style="361" customWidth="1"/>
    <col min="3857" max="3858" width="8.25" style="361" customWidth="1"/>
    <col min="3859" max="4097" width="9" style="361"/>
    <col min="4098" max="4098" width="18.8796296296296" style="361" customWidth="1"/>
    <col min="4099" max="4099" width="6.62962962962963" style="361" customWidth="1"/>
    <col min="4100" max="4100" width="9.12962962962963" style="361" customWidth="1"/>
    <col min="4101" max="4101" width="4.75" style="361" customWidth="1"/>
    <col min="4102" max="4102" width="16.25" style="361" customWidth="1"/>
    <col min="4103" max="4104" width="6" style="361" customWidth="1"/>
    <col min="4105" max="4105" width="6.37962962962963" style="361" customWidth="1"/>
    <col min="4106" max="4106" width="6.12962962962963" style="361" customWidth="1"/>
    <col min="4107" max="4107" width="7.12962962962963" style="361" customWidth="1"/>
    <col min="4108" max="4108" width="7.62962962962963" style="361" customWidth="1"/>
    <col min="4109" max="4109" width="8.62962962962963" style="361" customWidth="1"/>
    <col min="4110" max="4110" width="7.62962962962963" style="361" customWidth="1"/>
    <col min="4111" max="4111" width="7.37962962962963" style="361" customWidth="1"/>
    <col min="4112" max="4112" width="8.87962962962963" style="361" customWidth="1"/>
    <col min="4113" max="4114" width="8.25" style="361" customWidth="1"/>
    <col min="4115" max="4353" width="9" style="361"/>
    <col min="4354" max="4354" width="18.8796296296296" style="361" customWidth="1"/>
    <col min="4355" max="4355" width="6.62962962962963" style="361" customWidth="1"/>
    <col min="4356" max="4356" width="9.12962962962963" style="361" customWidth="1"/>
    <col min="4357" max="4357" width="4.75" style="361" customWidth="1"/>
    <col min="4358" max="4358" width="16.25" style="361" customWidth="1"/>
    <col min="4359" max="4360" width="6" style="361" customWidth="1"/>
    <col min="4361" max="4361" width="6.37962962962963" style="361" customWidth="1"/>
    <col min="4362" max="4362" width="6.12962962962963" style="361" customWidth="1"/>
    <col min="4363" max="4363" width="7.12962962962963" style="361" customWidth="1"/>
    <col min="4364" max="4364" width="7.62962962962963" style="361" customWidth="1"/>
    <col min="4365" max="4365" width="8.62962962962963" style="361" customWidth="1"/>
    <col min="4366" max="4366" width="7.62962962962963" style="361" customWidth="1"/>
    <col min="4367" max="4367" width="7.37962962962963" style="361" customWidth="1"/>
    <col min="4368" max="4368" width="8.87962962962963" style="361" customWidth="1"/>
    <col min="4369" max="4370" width="8.25" style="361" customWidth="1"/>
    <col min="4371" max="4609" width="9" style="361"/>
    <col min="4610" max="4610" width="18.8796296296296" style="361" customWidth="1"/>
    <col min="4611" max="4611" width="6.62962962962963" style="361" customWidth="1"/>
    <col min="4612" max="4612" width="9.12962962962963" style="361" customWidth="1"/>
    <col min="4613" max="4613" width="4.75" style="361" customWidth="1"/>
    <col min="4614" max="4614" width="16.25" style="361" customWidth="1"/>
    <col min="4615" max="4616" width="6" style="361" customWidth="1"/>
    <col min="4617" max="4617" width="6.37962962962963" style="361" customWidth="1"/>
    <col min="4618" max="4618" width="6.12962962962963" style="361" customWidth="1"/>
    <col min="4619" max="4619" width="7.12962962962963" style="361" customWidth="1"/>
    <col min="4620" max="4620" width="7.62962962962963" style="361" customWidth="1"/>
    <col min="4621" max="4621" width="8.62962962962963" style="361" customWidth="1"/>
    <col min="4622" max="4622" width="7.62962962962963" style="361" customWidth="1"/>
    <col min="4623" max="4623" width="7.37962962962963" style="361" customWidth="1"/>
    <col min="4624" max="4624" width="8.87962962962963" style="361" customWidth="1"/>
    <col min="4625" max="4626" width="8.25" style="361" customWidth="1"/>
    <col min="4627" max="4865" width="9" style="361"/>
    <col min="4866" max="4866" width="18.8796296296296" style="361" customWidth="1"/>
    <col min="4867" max="4867" width="6.62962962962963" style="361" customWidth="1"/>
    <col min="4868" max="4868" width="9.12962962962963" style="361" customWidth="1"/>
    <col min="4869" max="4869" width="4.75" style="361" customWidth="1"/>
    <col min="4870" max="4870" width="16.25" style="361" customWidth="1"/>
    <col min="4871" max="4872" width="6" style="361" customWidth="1"/>
    <col min="4873" max="4873" width="6.37962962962963" style="361" customWidth="1"/>
    <col min="4874" max="4874" width="6.12962962962963" style="361" customWidth="1"/>
    <col min="4875" max="4875" width="7.12962962962963" style="361" customWidth="1"/>
    <col min="4876" max="4876" width="7.62962962962963" style="361" customWidth="1"/>
    <col min="4877" max="4877" width="8.62962962962963" style="361" customWidth="1"/>
    <col min="4878" max="4878" width="7.62962962962963" style="361" customWidth="1"/>
    <col min="4879" max="4879" width="7.37962962962963" style="361" customWidth="1"/>
    <col min="4880" max="4880" width="8.87962962962963" style="361" customWidth="1"/>
    <col min="4881" max="4882" width="8.25" style="361" customWidth="1"/>
    <col min="4883" max="5121" width="9" style="361"/>
    <col min="5122" max="5122" width="18.8796296296296" style="361" customWidth="1"/>
    <col min="5123" max="5123" width="6.62962962962963" style="361" customWidth="1"/>
    <col min="5124" max="5124" width="9.12962962962963" style="361" customWidth="1"/>
    <col min="5125" max="5125" width="4.75" style="361" customWidth="1"/>
    <col min="5126" max="5126" width="16.25" style="361" customWidth="1"/>
    <col min="5127" max="5128" width="6" style="361" customWidth="1"/>
    <col min="5129" max="5129" width="6.37962962962963" style="361" customWidth="1"/>
    <col min="5130" max="5130" width="6.12962962962963" style="361" customWidth="1"/>
    <col min="5131" max="5131" width="7.12962962962963" style="361" customWidth="1"/>
    <col min="5132" max="5132" width="7.62962962962963" style="361" customWidth="1"/>
    <col min="5133" max="5133" width="8.62962962962963" style="361" customWidth="1"/>
    <col min="5134" max="5134" width="7.62962962962963" style="361" customWidth="1"/>
    <col min="5135" max="5135" width="7.37962962962963" style="361" customWidth="1"/>
    <col min="5136" max="5136" width="8.87962962962963" style="361" customWidth="1"/>
    <col min="5137" max="5138" width="8.25" style="361" customWidth="1"/>
    <col min="5139" max="5377" width="9" style="361"/>
    <col min="5378" max="5378" width="18.8796296296296" style="361" customWidth="1"/>
    <col min="5379" max="5379" width="6.62962962962963" style="361" customWidth="1"/>
    <col min="5380" max="5380" width="9.12962962962963" style="361" customWidth="1"/>
    <col min="5381" max="5381" width="4.75" style="361" customWidth="1"/>
    <col min="5382" max="5382" width="16.25" style="361" customWidth="1"/>
    <col min="5383" max="5384" width="6" style="361" customWidth="1"/>
    <col min="5385" max="5385" width="6.37962962962963" style="361" customWidth="1"/>
    <col min="5386" max="5386" width="6.12962962962963" style="361" customWidth="1"/>
    <col min="5387" max="5387" width="7.12962962962963" style="361" customWidth="1"/>
    <col min="5388" max="5388" width="7.62962962962963" style="361" customWidth="1"/>
    <col min="5389" max="5389" width="8.62962962962963" style="361" customWidth="1"/>
    <col min="5390" max="5390" width="7.62962962962963" style="361" customWidth="1"/>
    <col min="5391" max="5391" width="7.37962962962963" style="361" customWidth="1"/>
    <col min="5392" max="5392" width="8.87962962962963" style="361" customWidth="1"/>
    <col min="5393" max="5394" width="8.25" style="361" customWidth="1"/>
    <col min="5395" max="5633" width="9" style="361"/>
    <col min="5634" max="5634" width="18.8796296296296" style="361" customWidth="1"/>
    <col min="5635" max="5635" width="6.62962962962963" style="361" customWidth="1"/>
    <col min="5636" max="5636" width="9.12962962962963" style="361" customWidth="1"/>
    <col min="5637" max="5637" width="4.75" style="361" customWidth="1"/>
    <col min="5638" max="5638" width="16.25" style="361" customWidth="1"/>
    <col min="5639" max="5640" width="6" style="361" customWidth="1"/>
    <col min="5641" max="5641" width="6.37962962962963" style="361" customWidth="1"/>
    <col min="5642" max="5642" width="6.12962962962963" style="361" customWidth="1"/>
    <col min="5643" max="5643" width="7.12962962962963" style="361" customWidth="1"/>
    <col min="5644" max="5644" width="7.62962962962963" style="361" customWidth="1"/>
    <col min="5645" max="5645" width="8.62962962962963" style="361" customWidth="1"/>
    <col min="5646" max="5646" width="7.62962962962963" style="361" customWidth="1"/>
    <col min="5647" max="5647" width="7.37962962962963" style="361" customWidth="1"/>
    <col min="5648" max="5648" width="8.87962962962963" style="361" customWidth="1"/>
    <col min="5649" max="5650" width="8.25" style="361" customWidth="1"/>
    <col min="5651" max="5889" width="9" style="361"/>
    <col min="5890" max="5890" width="18.8796296296296" style="361" customWidth="1"/>
    <col min="5891" max="5891" width="6.62962962962963" style="361" customWidth="1"/>
    <col min="5892" max="5892" width="9.12962962962963" style="361" customWidth="1"/>
    <col min="5893" max="5893" width="4.75" style="361" customWidth="1"/>
    <col min="5894" max="5894" width="16.25" style="361" customWidth="1"/>
    <col min="5895" max="5896" width="6" style="361" customWidth="1"/>
    <col min="5897" max="5897" width="6.37962962962963" style="361" customWidth="1"/>
    <col min="5898" max="5898" width="6.12962962962963" style="361" customWidth="1"/>
    <col min="5899" max="5899" width="7.12962962962963" style="361" customWidth="1"/>
    <col min="5900" max="5900" width="7.62962962962963" style="361" customWidth="1"/>
    <col min="5901" max="5901" width="8.62962962962963" style="361" customWidth="1"/>
    <col min="5902" max="5902" width="7.62962962962963" style="361" customWidth="1"/>
    <col min="5903" max="5903" width="7.37962962962963" style="361" customWidth="1"/>
    <col min="5904" max="5904" width="8.87962962962963" style="361" customWidth="1"/>
    <col min="5905" max="5906" width="8.25" style="361" customWidth="1"/>
    <col min="5907" max="6145" width="9" style="361"/>
    <col min="6146" max="6146" width="18.8796296296296" style="361" customWidth="1"/>
    <col min="6147" max="6147" width="6.62962962962963" style="361" customWidth="1"/>
    <col min="6148" max="6148" width="9.12962962962963" style="361" customWidth="1"/>
    <col min="6149" max="6149" width="4.75" style="361" customWidth="1"/>
    <col min="6150" max="6150" width="16.25" style="361" customWidth="1"/>
    <col min="6151" max="6152" width="6" style="361" customWidth="1"/>
    <col min="6153" max="6153" width="6.37962962962963" style="361" customWidth="1"/>
    <col min="6154" max="6154" width="6.12962962962963" style="361" customWidth="1"/>
    <col min="6155" max="6155" width="7.12962962962963" style="361" customWidth="1"/>
    <col min="6156" max="6156" width="7.62962962962963" style="361" customWidth="1"/>
    <col min="6157" max="6157" width="8.62962962962963" style="361" customWidth="1"/>
    <col min="6158" max="6158" width="7.62962962962963" style="361" customWidth="1"/>
    <col min="6159" max="6159" width="7.37962962962963" style="361" customWidth="1"/>
    <col min="6160" max="6160" width="8.87962962962963" style="361" customWidth="1"/>
    <col min="6161" max="6162" width="8.25" style="361" customWidth="1"/>
    <col min="6163" max="6401" width="9" style="361"/>
    <col min="6402" max="6402" width="18.8796296296296" style="361" customWidth="1"/>
    <col min="6403" max="6403" width="6.62962962962963" style="361" customWidth="1"/>
    <col min="6404" max="6404" width="9.12962962962963" style="361" customWidth="1"/>
    <col min="6405" max="6405" width="4.75" style="361" customWidth="1"/>
    <col min="6406" max="6406" width="16.25" style="361" customWidth="1"/>
    <col min="6407" max="6408" width="6" style="361" customWidth="1"/>
    <col min="6409" max="6409" width="6.37962962962963" style="361" customWidth="1"/>
    <col min="6410" max="6410" width="6.12962962962963" style="361" customWidth="1"/>
    <col min="6411" max="6411" width="7.12962962962963" style="361" customWidth="1"/>
    <col min="6412" max="6412" width="7.62962962962963" style="361" customWidth="1"/>
    <col min="6413" max="6413" width="8.62962962962963" style="361" customWidth="1"/>
    <col min="6414" max="6414" width="7.62962962962963" style="361" customWidth="1"/>
    <col min="6415" max="6415" width="7.37962962962963" style="361" customWidth="1"/>
    <col min="6416" max="6416" width="8.87962962962963" style="361" customWidth="1"/>
    <col min="6417" max="6418" width="8.25" style="361" customWidth="1"/>
    <col min="6419" max="6657" width="9" style="361"/>
    <col min="6658" max="6658" width="18.8796296296296" style="361" customWidth="1"/>
    <col min="6659" max="6659" width="6.62962962962963" style="361" customWidth="1"/>
    <col min="6660" max="6660" width="9.12962962962963" style="361" customWidth="1"/>
    <col min="6661" max="6661" width="4.75" style="361" customWidth="1"/>
    <col min="6662" max="6662" width="16.25" style="361" customWidth="1"/>
    <col min="6663" max="6664" width="6" style="361" customWidth="1"/>
    <col min="6665" max="6665" width="6.37962962962963" style="361" customWidth="1"/>
    <col min="6666" max="6666" width="6.12962962962963" style="361" customWidth="1"/>
    <col min="6667" max="6667" width="7.12962962962963" style="361" customWidth="1"/>
    <col min="6668" max="6668" width="7.62962962962963" style="361" customWidth="1"/>
    <col min="6669" max="6669" width="8.62962962962963" style="361" customWidth="1"/>
    <col min="6670" max="6670" width="7.62962962962963" style="361" customWidth="1"/>
    <col min="6671" max="6671" width="7.37962962962963" style="361" customWidth="1"/>
    <col min="6672" max="6672" width="8.87962962962963" style="361" customWidth="1"/>
    <col min="6673" max="6674" width="8.25" style="361" customWidth="1"/>
    <col min="6675" max="6913" width="9" style="361"/>
    <col min="6914" max="6914" width="18.8796296296296" style="361" customWidth="1"/>
    <col min="6915" max="6915" width="6.62962962962963" style="361" customWidth="1"/>
    <col min="6916" max="6916" width="9.12962962962963" style="361" customWidth="1"/>
    <col min="6917" max="6917" width="4.75" style="361" customWidth="1"/>
    <col min="6918" max="6918" width="16.25" style="361" customWidth="1"/>
    <col min="6919" max="6920" width="6" style="361" customWidth="1"/>
    <col min="6921" max="6921" width="6.37962962962963" style="361" customWidth="1"/>
    <col min="6922" max="6922" width="6.12962962962963" style="361" customWidth="1"/>
    <col min="6923" max="6923" width="7.12962962962963" style="361" customWidth="1"/>
    <col min="6924" max="6924" width="7.62962962962963" style="361" customWidth="1"/>
    <col min="6925" max="6925" width="8.62962962962963" style="361" customWidth="1"/>
    <col min="6926" max="6926" width="7.62962962962963" style="361" customWidth="1"/>
    <col min="6927" max="6927" width="7.37962962962963" style="361" customWidth="1"/>
    <col min="6928" max="6928" width="8.87962962962963" style="361" customWidth="1"/>
    <col min="6929" max="6930" width="8.25" style="361" customWidth="1"/>
    <col min="6931" max="7169" width="9" style="361"/>
    <col min="7170" max="7170" width="18.8796296296296" style="361" customWidth="1"/>
    <col min="7171" max="7171" width="6.62962962962963" style="361" customWidth="1"/>
    <col min="7172" max="7172" width="9.12962962962963" style="361" customWidth="1"/>
    <col min="7173" max="7173" width="4.75" style="361" customWidth="1"/>
    <col min="7174" max="7174" width="16.25" style="361" customWidth="1"/>
    <col min="7175" max="7176" width="6" style="361" customWidth="1"/>
    <col min="7177" max="7177" width="6.37962962962963" style="361" customWidth="1"/>
    <col min="7178" max="7178" width="6.12962962962963" style="361" customWidth="1"/>
    <col min="7179" max="7179" width="7.12962962962963" style="361" customWidth="1"/>
    <col min="7180" max="7180" width="7.62962962962963" style="361" customWidth="1"/>
    <col min="7181" max="7181" width="8.62962962962963" style="361" customWidth="1"/>
    <col min="7182" max="7182" width="7.62962962962963" style="361" customWidth="1"/>
    <col min="7183" max="7183" width="7.37962962962963" style="361" customWidth="1"/>
    <col min="7184" max="7184" width="8.87962962962963" style="361" customWidth="1"/>
    <col min="7185" max="7186" width="8.25" style="361" customWidth="1"/>
    <col min="7187" max="7425" width="9" style="361"/>
    <col min="7426" max="7426" width="18.8796296296296" style="361" customWidth="1"/>
    <col min="7427" max="7427" width="6.62962962962963" style="361" customWidth="1"/>
    <col min="7428" max="7428" width="9.12962962962963" style="361" customWidth="1"/>
    <col min="7429" max="7429" width="4.75" style="361" customWidth="1"/>
    <col min="7430" max="7430" width="16.25" style="361" customWidth="1"/>
    <col min="7431" max="7432" width="6" style="361" customWidth="1"/>
    <col min="7433" max="7433" width="6.37962962962963" style="361" customWidth="1"/>
    <col min="7434" max="7434" width="6.12962962962963" style="361" customWidth="1"/>
    <col min="7435" max="7435" width="7.12962962962963" style="361" customWidth="1"/>
    <col min="7436" max="7436" width="7.62962962962963" style="361" customWidth="1"/>
    <col min="7437" max="7437" width="8.62962962962963" style="361" customWidth="1"/>
    <col min="7438" max="7438" width="7.62962962962963" style="361" customWidth="1"/>
    <col min="7439" max="7439" width="7.37962962962963" style="361" customWidth="1"/>
    <col min="7440" max="7440" width="8.87962962962963" style="361" customWidth="1"/>
    <col min="7441" max="7442" width="8.25" style="361" customWidth="1"/>
    <col min="7443" max="7681" width="9" style="361"/>
    <col min="7682" max="7682" width="18.8796296296296" style="361" customWidth="1"/>
    <col min="7683" max="7683" width="6.62962962962963" style="361" customWidth="1"/>
    <col min="7684" max="7684" width="9.12962962962963" style="361" customWidth="1"/>
    <col min="7685" max="7685" width="4.75" style="361" customWidth="1"/>
    <col min="7686" max="7686" width="16.25" style="361" customWidth="1"/>
    <col min="7687" max="7688" width="6" style="361" customWidth="1"/>
    <col min="7689" max="7689" width="6.37962962962963" style="361" customWidth="1"/>
    <col min="7690" max="7690" width="6.12962962962963" style="361" customWidth="1"/>
    <col min="7691" max="7691" width="7.12962962962963" style="361" customWidth="1"/>
    <col min="7692" max="7692" width="7.62962962962963" style="361" customWidth="1"/>
    <col min="7693" max="7693" width="8.62962962962963" style="361" customWidth="1"/>
    <col min="7694" max="7694" width="7.62962962962963" style="361" customWidth="1"/>
    <col min="7695" max="7695" width="7.37962962962963" style="361" customWidth="1"/>
    <col min="7696" max="7696" width="8.87962962962963" style="361" customWidth="1"/>
    <col min="7697" max="7698" width="8.25" style="361" customWidth="1"/>
    <col min="7699" max="7937" width="9" style="361"/>
    <col min="7938" max="7938" width="18.8796296296296" style="361" customWidth="1"/>
    <col min="7939" max="7939" width="6.62962962962963" style="361" customWidth="1"/>
    <col min="7940" max="7940" width="9.12962962962963" style="361" customWidth="1"/>
    <col min="7941" max="7941" width="4.75" style="361" customWidth="1"/>
    <col min="7942" max="7942" width="16.25" style="361" customWidth="1"/>
    <col min="7943" max="7944" width="6" style="361" customWidth="1"/>
    <col min="7945" max="7945" width="6.37962962962963" style="361" customWidth="1"/>
    <col min="7946" max="7946" width="6.12962962962963" style="361" customWidth="1"/>
    <col min="7947" max="7947" width="7.12962962962963" style="361" customWidth="1"/>
    <col min="7948" max="7948" width="7.62962962962963" style="361" customWidth="1"/>
    <col min="7949" max="7949" width="8.62962962962963" style="361" customWidth="1"/>
    <col min="7950" max="7950" width="7.62962962962963" style="361" customWidth="1"/>
    <col min="7951" max="7951" width="7.37962962962963" style="361" customWidth="1"/>
    <col min="7952" max="7952" width="8.87962962962963" style="361" customWidth="1"/>
    <col min="7953" max="7954" width="8.25" style="361" customWidth="1"/>
    <col min="7955" max="8193" width="9" style="361"/>
    <col min="8194" max="8194" width="18.8796296296296" style="361" customWidth="1"/>
    <col min="8195" max="8195" width="6.62962962962963" style="361" customWidth="1"/>
    <col min="8196" max="8196" width="9.12962962962963" style="361" customWidth="1"/>
    <col min="8197" max="8197" width="4.75" style="361" customWidth="1"/>
    <col min="8198" max="8198" width="16.25" style="361" customWidth="1"/>
    <col min="8199" max="8200" width="6" style="361" customWidth="1"/>
    <col min="8201" max="8201" width="6.37962962962963" style="361" customWidth="1"/>
    <col min="8202" max="8202" width="6.12962962962963" style="361" customWidth="1"/>
    <col min="8203" max="8203" width="7.12962962962963" style="361" customWidth="1"/>
    <col min="8204" max="8204" width="7.62962962962963" style="361" customWidth="1"/>
    <col min="8205" max="8205" width="8.62962962962963" style="361" customWidth="1"/>
    <col min="8206" max="8206" width="7.62962962962963" style="361" customWidth="1"/>
    <col min="8207" max="8207" width="7.37962962962963" style="361" customWidth="1"/>
    <col min="8208" max="8208" width="8.87962962962963" style="361" customWidth="1"/>
    <col min="8209" max="8210" width="8.25" style="361" customWidth="1"/>
    <col min="8211" max="8449" width="9" style="361"/>
    <col min="8450" max="8450" width="18.8796296296296" style="361" customWidth="1"/>
    <col min="8451" max="8451" width="6.62962962962963" style="361" customWidth="1"/>
    <col min="8452" max="8452" width="9.12962962962963" style="361" customWidth="1"/>
    <col min="8453" max="8453" width="4.75" style="361" customWidth="1"/>
    <col min="8454" max="8454" width="16.25" style="361" customWidth="1"/>
    <col min="8455" max="8456" width="6" style="361" customWidth="1"/>
    <col min="8457" max="8457" width="6.37962962962963" style="361" customWidth="1"/>
    <col min="8458" max="8458" width="6.12962962962963" style="361" customWidth="1"/>
    <col min="8459" max="8459" width="7.12962962962963" style="361" customWidth="1"/>
    <col min="8460" max="8460" width="7.62962962962963" style="361" customWidth="1"/>
    <col min="8461" max="8461" width="8.62962962962963" style="361" customWidth="1"/>
    <col min="8462" max="8462" width="7.62962962962963" style="361" customWidth="1"/>
    <col min="8463" max="8463" width="7.37962962962963" style="361" customWidth="1"/>
    <col min="8464" max="8464" width="8.87962962962963" style="361" customWidth="1"/>
    <col min="8465" max="8466" width="8.25" style="361" customWidth="1"/>
    <col min="8467" max="8705" width="9" style="361"/>
    <col min="8706" max="8706" width="18.8796296296296" style="361" customWidth="1"/>
    <col min="8707" max="8707" width="6.62962962962963" style="361" customWidth="1"/>
    <col min="8708" max="8708" width="9.12962962962963" style="361" customWidth="1"/>
    <col min="8709" max="8709" width="4.75" style="361" customWidth="1"/>
    <col min="8710" max="8710" width="16.25" style="361" customWidth="1"/>
    <col min="8711" max="8712" width="6" style="361" customWidth="1"/>
    <col min="8713" max="8713" width="6.37962962962963" style="361" customWidth="1"/>
    <col min="8714" max="8714" width="6.12962962962963" style="361" customWidth="1"/>
    <col min="8715" max="8715" width="7.12962962962963" style="361" customWidth="1"/>
    <col min="8716" max="8716" width="7.62962962962963" style="361" customWidth="1"/>
    <col min="8717" max="8717" width="8.62962962962963" style="361" customWidth="1"/>
    <col min="8718" max="8718" width="7.62962962962963" style="361" customWidth="1"/>
    <col min="8719" max="8719" width="7.37962962962963" style="361" customWidth="1"/>
    <col min="8720" max="8720" width="8.87962962962963" style="361" customWidth="1"/>
    <col min="8721" max="8722" width="8.25" style="361" customWidth="1"/>
    <col min="8723" max="8961" width="9" style="361"/>
    <col min="8962" max="8962" width="18.8796296296296" style="361" customWidth="1"/>
    <col min="8963" max="8963" width="6.62962962962963" style="361" customWidth="1"/>
    <col min="8964" max="8964" width="9.12962962962963" style="361" customWidth="1"/>
    <col min="8965" max="8965" width="4.75" style="361" customWidth="1"/>
    <col min="8966" max="8966" width="16.25" style="361" customWidth="1"/>
    <col min="8967" max="8968" width="6" style="361" customWidth="1"/>
    <col min="8969" max="8969" width="6.37962962962963" style="361" customWidth="1"/>
    <col min="8970" max="8970" width="6.12962962962963" style="361" customWidth="1"/>
    <col min="8971" max="8971" width="7.12962962962963" style="361" customWidth="1"/>
    <col min="8972" max="8972" width="7.62962962962963" style="361" customWidth="1"/>
    <col min="8973" max="8973" width="8.62962962962963" style="361" customWidth="1"/>
    <col min="8974" max="8974" width="7.62962962962963" style="361" customWidth="1"/>
    <col min="8975" max="8975" width="7.37962962962963" style="361" customWidth="1"/>
    <col min="8976" max="8976" width="8.87962962962963" style="361" customWidth="1"/>
    <col min="8977" max="8978" width="8.25" style="361" customWidth="1"/>
    <col min="8979" max="9217" width="9" style="361"/>
    <col min="9218" max="9218" width="18.8796296296296" style="361" customWidth="1"/>
    <col min="9219" max="9219" width="6.62962962962963" style="361" customWidth="1"/>
    <col min="9220" max="9220" width="9.12962962962963" style="361" customWidth="1"/>
    <col min="9221" max="9221" width="4.75" style="361" customWidth="1"/>
    <col min="9222" max="9222" width="16.25" style="361" customWidth="1"/>
    <col min="9223" max="9224" width="6" style="361" customWidth="1"/>
    <col min="9225" max="9225" width="6.37962962962963" style="361" customWidth="1"/>
    <col min="9226" max="9226" width="6.12962962962963" style="361" customWidth="1"/>
    <col min="9227" max="9227" width="7.12962962962963" style="361" customWidth="1"/>
    <col min="9228" max="9228" width="7.62962962962963" style="361" customWidth="1"/>
    <col min="9229" max="9229" width="8.62962962962963" style="361" customWidth="1"/>
    <col min="9230" max="9230" width="7.62962962962963" style="361" customWidth="1"/>
    <col min="9231" max="9231" width="7.37962962962963" style="361" customWidth="1"/>
    <col min="9232" max="9232" width="8.87962962962963" style="361" customWidth="1"/>
    <col min="9233" max="9234" width="8.25" style="361" customWidth="1"/>
    <col min="9235" max="9473" width="9" style="361"/>
    <col min="9474" max="9474" width="18.8796296296296" style="361" customWidth="1"/>
    <col min="9475" max="9475" width="6.62962962962963" style="361" customWidth="1"/>
    <col min="9476" max="9476" width="9.12962962962963" style="361" customWidth="1"/>
    <col min="9477" max="9477" width="4.75" style="361" customWidth="1"/>
    <col min="9478" max="9478" width="16.25" style="361" customWidth="1"/>
    <col min="9479" max="9480" width="6" style="361" customWidth="1"/>
    <col min="9481" max="9481" width="6.37962962962963" style="361" customWidth="1"/>
    <col min="9482" max="9482" width="6.12962962962963" style="361" customWidth="1"/>
    <col min="9483" max="9483" width="7.12962962962963" style="361" customWidth="1"/>
    <col min="9484" max="9484" width="7.62962962962963" style="361" customWidth="1"/>
    <col min="9485" max="9485" width="8.62962962962963" style="361" customWidth="1"/>
    <col min="9486" max="9486" width="7.62962962962963" style="361" customWidth="1"/>
    <col min="9487" max="9487" width="7.37962962962963" style="361" customWidth="1"/>
    <col min="9488" max="9488" width="8.87962962962963" style="361" customWidth="1"/>
    <col min="9489" max="9490" width="8.25" style="361" customWidth="1"/>
    <col min="9491" max="9729" width="9" style="361"/>
    <col min="9730" max="9730" width="18.8796296296296" style="361" customWidth="1"/>
    <col min="9731" max="9731" width="6.62962962962963" style="361" customWidth="1"/>
    <col min="9732" max="9732" width="9.12962962962963" style="361" customWidth="1"/>
    <col min="9733" max="9733" width="4.75" style="361" customWidth="1"/>
    <col min="9734" max="9734" width="16.25" style="361" customWidth="1"/>
    <col min="9735" max="9736" width="6" style="361" customWidth="1"/>
    <col min="9737" max="9737" width="6.37962962962963" style="361" customWidth="1"/>
    <col min="9738" max="9738" width="6.12962962962963" style="361" customWidth="1"/>
    <col min="9739" max="9739" width="7.12962962962963" style="361" customWidth="1"/>
    <col min="9740" max="9740" width="7.62962962962963" style="361" customWidth="1"/>
    <col min="9741" max="9741" width="8.62962962962963" style="361" customWidth="1"/>
    <col min="9742" max="9742" width="7.62962962962963" style="361" customWidth="1"/>
    <col min="9743" max="9743" width="7.37962962962963" style="361" customWidth="1"/>
    <col min="9744" max="9744" width="8.87962962962963" style="361" customWidth="1"/>
    <col min="9745" max="9746" width="8.25" style="361" customWidth="1"/>
    <col min="9747" max="9985" width="9" style="361"/>
    <col min="9986" max="9986" width="18.8796296296296" style="361" customWidth="1"/>
    <col min="9987" max="9987" width="6.62962962962963" style="361" customWidth="1"/>
    <col min="9988" max="9988" width="9.12962962962963" style="361" customWidth="1"/>
    <col min="9989" max="9989" width="4.75" style="361" customWidth="1"/>
    <col min="9990" max="9990" width="16.25" style="361" customWidth="1"/>
    <col min="9991" max="9992" width="6" style="361" customWidth="1"/>
    <col min="9993" max="9993" width="6.37962962962963" style="361" customWidth="1"/>
    <col min="9994" max="9994" width="6.12962962962963" style="361" customWidth="1"/>
    <col min="9995" max="9995" width="7.12962962962963" style="361" customWidth="1"/>
    <col min="9996" max="9996" width="7.62962962962963" style="361" customWidth="1"/>
    <col min="9997" max="9997" width="8.62962962962963" style="361" customWidth="1"/>
    <col min="9998" max="9998" width="7.62962962962963" style="361" customWidth="1"/>
    <col min="9999" max="9999" width="7.37962962962963" style="361" customWidth="1"/>
    <col min="10000" max="10000" width="8.87962962962963" style="361" customWidth="1"/>
    <col min="10001" max="10002" width="8.25" style="361" customWidth="1"/>
    <col min="10003" max="10241" width="9" style="361"/>
    <col min="10242" max="10242" width="18.8796296296296" style="361" customWidth="1"/>
    <col min="10243" max="10243" width="6.62962962962963" style="361" customWidth="1"/>
    <col min="10244" max="10244" width="9.12962962962963" style="361" customWidth="1"/>
    <col min="10245" max="10245" width="4.75" style="361" customWidth="1"/>
    <col min="10246" max="10246" width="16.25" style="361" customWidth="1"/>
    <col min="10247" max="10248" width="6" style="361" customWidth="1"/>
    <col min="10249" max="10249" width="6.37962962962963" style="361" customWidth="1"/>
    <col min="10250" max="10250" width="6.12962962962963" style="361" customWidth="1"/>
    <col min="10251" max="10251" width="7.12962962962963" style="361" customWidth="1"/>
    <col min="10252" max="10252" width="7.62962962962963" style="361" customWidth="1"/>
    <col min="10253" max="10253" width="8.62962962962963" style="361" customWidth="1"/>
    <col min="10254" max="10254" width="7.62962962962963" style="361" customWidth="1"/>
    <col min="10255" max="10255" width="7.37962962962963" style="361" customWidth="1"/>
    <col min="10256" max="10256" width="8.87962962962963" style="361" customWidth="1"/>
    <col min="10257" max="10258" width="8.25" style="361" customWidth="1"/>
    <col min="10259" max="10497" width="9" style="361"/>
    <col min="10498" max="10498" width="18.8796296296296" style="361" customWidth="1"/>
    <col min="10499" max="10499" width="6.62962962962963" style="361" customWidth="1"/>
    <col min="10500" max="10500" width="9.12962962962963" style="361" customWidth="1"/>
    <col min="10501" max="10501" width="4.75" style="361" customWidth="1"/>
    <col min="10502" max="10502" width="16.25" style="361" customWidth="1"/>
    <col min="10503" max="10504" width="6" style="361" customWidth="1"/>
    <col min="10505" max="10505" width="6.37962962962963" style="361" customWidth="1"/>
    <col min="10506" max="10506" width="6.12962962962963" style="361" customWidth="1"/>
    <col min="10507" max="10507" width="7.12962962962963" style="361" customWidth="1"/>
    <col min="10508" max="10508" width="7.62962962962963" style="361" customWidth="1"/>
    <col min="10509" max="10509" width="8.62962962962963" style="361" customWidth="1"/>
    <col min="10510" max="10510" width="7.62962962962963" style="361" customWidth="1"/>
    <col min="10511" max="10511" width="7.37962962962963" style="361" customWidth="1"/>
    <col min="10512" max="10512" width="8.87962962962963" style="361" customWidth="1"/>
    <col min="10513" max="10514" width="8.25" style="361" customWidth="1"/>
    <col min="10515" max="10753" width="9" style="361"/>
    <col min="10754" max="10754" width="18.8796296296296" style="361" customWidth="1"/>
    <col min="10755" max="10755" width="6.62962962962963" style="361" customWidth="1"/>
    <col min="10756" max="10756" width="9.12962962962963" style="361" customWidth="1"/>
    <col min="10757" max="10757" width="4.75" style="361" customWidth="1"/>
    <col min="10758" max="10758" width="16.25" style="361" customWidth="1"/>
    <col min="10759" max="10760" width="6" style="361" customWidth="1"/>
    <col min="10761" max="10761" width="6.37962962962963" style="361" customWidth="1"/>
    <col min="10762" max="10762" width="6.12962962962963" style="361" customWidth="1"/>
    <col min="10763" max="10763" width="7.12962962962963" style="361" customWidth="1"/>
    <col min="10764" max="10764" width="7.62962962962963" style="361" customWidth="1"/>
    <col min="10765" max="10765" width="8.62962962962963" style="361" customWidth="1"/>
    <col min="10766" max="10766" width="7.62962962962963" style="361" customWidth="1"/>
    <col min="10767" max="10767" width="7.37962962962963" style="361" customWidth="1"/>
    <col min="10768" max="10768" width="8.87962962962963" style="361" customWidth="1"/>
    <col min="10769" max="10770" width="8.25" style="361" customWidth="1"/>
    <col min="10771" max="11009" width="9" style="361"/>
    <col min="11010" max="11010" width="18.8796296296296" style="361" customWidth="1"/>
    <col min="11011" max="11011" width="6.62962962962963" style="361" customWidth="1"/>
    <col min="11012" max="11012" width="9.12962962962963" style="361" customWidth="1"/>
    <col min="11013" max="11013" width="4.75" style="361" customWidth="1"/>
    <col min="11014" max="11014" width="16.25" style="361" customWidth="1"/>
    <col min="11015" max="11016" width="6" style="361" customWidth="1"/>
    <col min="11017" max="11017" width="6.37962962962963" style="361" customWidth="1"/>
    <col min="11018" max="11018" width="6.12962962962963" style="361" customWidth="1"/>
    <col min="11019" max="11019" width="7.12962962962963" style="361" customWidth="1"/>
    <col min="11020" max="11020" width="7.62962962962963" style="361" customWidth="1"/>
    <col min="11021" max="11021" width="8.62962962962963" style="361" customWidth="1"/>
    <col min="11022" max="11022" width="7.62962962962963" style="361" customWidth="1"/>
    <col min="11023" max="11023" width="7.37962962962963" style="361" customWidth="1"/>
    <col min="11024" max="11024" width="8.87962962962963" style="361" customWidth="1"/>
    <col min="11025" max="11026" width="8.25" style="361" customWidth="1"/>
    <col min="11027" max="11265" width="9" style="361"/>
    <col min="11266" max="11266" width="18.8796296296296" style="361" customWidth="1"/>
    <col min="11267" max="11267" width="6.62962962962963" style="361" customWidth="1"/>
    <col min="11268" max="11268" width="9.12962962962963" style="361" customWidth="1"/>
    <col min="11269" max="11269" width="4.75" style="361" customWidth="1"/>
    <col min="11270" max="11270" width="16.25" style="361" customWidth="1"/>
    <col min="11271" max="11272" width="6" style="361" customWidth="1"/>
    <col min="11273" max="11273" width="6.37962962962963" style="361" customWidth="1"/>
    <col min="11274" max="11274" width="6.12962962962963" style="361" customWidth="1"/>
    <col min="11275" max="11275" width="7.12962962962963" style="361" customWidth="1"/>
    <col min="11276" max="11276" width="7.62962962962963" style="361" customWidth="1"/>
    <col min="11277" max="11277" width="8.62962962962963" style="361" customWidth="1"/>
    <col min="11278" max="11278" width="7.62962962962963" style="361" customWidth="1"/>
    <col min="11279" max="11279" width="7.37962962962963" style="361" customWidth="1"/>
    <col min="11280" max="11280" width="8.87962962962963" style="361" customWidth="1"/>
    <col min="11281" max="11282" width="8.25" style="361" customWidth="1"/>
    <col min="11283" max="11521" width="9" style="361"/>
    <col min="11522" max="11522" width="18.8796296296296" style="361" customWidth="1"/>
    <col min="11523" max="11523" width="6.62962962962963" style="361" customWidth="1"/>
    <col min="11524" max="11524" width="9.12962962962963" style="361" customWidth="1"/>
    <col min="11525" max="11525" width="4.75" style="361" customWidth="1"/>
    <col min="11526" max="11526" width="16.25" style="361" customWidth="1"/>
    <col min="11527" max="11528" width="6" style="361" customWidth="1"/>
    <col min="11529" max="11529" width="6.37962962962963" style="361" customWidth="1"/>
    <col min="11530" max="11530" width="6.12962962962963" style="361" customWidth="1"/>
    <col min="11531" max="11531" width="7.12962962962963" style="361" customWidth="1"/>
    <col min="11532" max="11532" width="7.62962962962963" style="361" customWidth="1"/>
    <col min="11533" max="11533" width="8.62962962962963" style="361" customWidth="1"/>
    <col min="11534" max="11534" width="7.62962962962963" style="361" customWidth="1"/>
    <col min="11535" max="11535" width="7.37962962962963" style="361" customWidth="1"/>
    <col min="11536" max="11536" width="8.87962962962963" style="361" customWidth="1"/>
    <col min="11537" max="11538" width="8.25" style="361" customWidth="1"/>
    <col min="11539" max="11777" width="9" style="361"/>
    <col min="11778" max="11778" width="18.8796296296296" style="361" customWidth="1"/>
    <col min="11779" max="11779" width="6.62962962962963" style="361" customWidth="1"/>
    <col min="11780" max="11780" width="9.12962962962963" style="361" customWidth="1"/>
    <col min="11781" max="11781" width="4.75" style="361" customWidth="1"/>
    <col min="11782" max="11782" width="16.25" style="361" customWidth="1"/>
    <col min="11783" max="11784" width="6" style="361" customWidth="1"/>
    <col min="11785" max="11785" width="6.37962962962963" style="361" customWidth="1"/>
    <col min="11786" max="11786" width="6.12962962962963" style="361" customWidth="1"/>
    <col min="11787" max="11787" width="7.12962962962963" style="361" customWidth="1"/>
    <col min="11788" max="11788" width="7.62962962962963" style="361" customWidth="1"/>
    <col min="11789" max="11789" width="8.62962962962963" style="361" customWidth="1"/>
    <col min="11790" max="11790" width="7.62962962962963" style="361" customWidth="1"/>
    <col min="11791" max="11791" width="7.37962962962963" style="361" customWidth="1"/>
    <col min="11792" max="11792" width="8.87962962962963" style="361" customWidth="1"/>
    <col min="11793" max="11794" width="8.25" style="361" customWidth="1"/>
    <col min="11795" max="12033" width="9" style="361"/>
    <col min="12034" max="12034" width="18.8796296296296" style="361" customWidth="1"/>
    <col min="12035" max="12035" width="6.62962962962963" style="361" customWidth="1"/>
    <col min="12036" max="12036" width="9.12962962962963" style="361" customWidth="1"/>
    <col min="12037" max="12037" width="4.75" style="361" customWidth="1"/>
    <col min="12038" max="12038" width="16.25" style="361" customWidth="1"/>
    <col min="12039" max="12040" width="6" style="361" customWidth="1"/>
    <col min="12041" max="12041" width="6.37962962962963" style="361" customWidth="1"/>
    <col min="12042" max="12042" width="6.12962962962963" style="361" customWidth="1"/>
    <col min="12043" max="12043" width="7.12962962962963" style="361" customWidth="1"/>
    <col min="12044" max="12044" width="7.62962962962963" style="361" customWidth="1"/>
    <col min="12045" max="12045" width="8.62962962962963" style="361" customWidth="1"/>
    <col min="12046" max="12046" width="7.62962962962963" style="361" customWidth="1"/>
    <col min="12047" max="12047" width="7.37962962962963" style="361" customWidth="1"/>
    <col min="12048" max="12048" width="8.87962962962963" style="361" customWidth="1"/>
    <col min="12049" max="12050" width="8.25" style="361" customWidth="1"/>
    <col min="12051" max="12289" width="9" style="361"/>
    <col min="12290" max="12290" width="18.8796296296296" style="361" customWidth="1"/>
    <col min="12291" max="12291" width="6.62962962962963" style="361" customWidth="1"/>
    <col min="12292" max="12292" width="9.12962962962963" style="361" customWidth="1"/>
    <col min="12293" max="12293" width="4.75" style="361" customWidth="1"/>
    <col min="12294" max="12294" width="16.25" style="361" customWidth="1"/>
    <col min="12295" max="12296" width="6" style="361" customWidth="1"/>
    <col min="12297" max="12297" width="6.37962962962963" style="361" customWidth="1"/>
    <col min="12298" max="12298" width="6.12962962962963" style="361" customWidth="1"/>
    <col min="12299" max="12299" width="7.12962962962963" style="361" customWidth="1"/>
    <col min="12300" max="12300" width="7.62962962962963" style="361" customWidth="1"/>
    <col min="12301" max="12301" width="8.62962962962963" style="361" customWidth="1"/>
    <col min="12302" max="12302" width="7.62962962962963" style="361" customWidth="1"/>
    <col min="12303" max="12303" width="7.37962962962963" style="361" customWidth="1"/>
    <col min="12304" max="12304" width="8.87962962962963" style="361" customWidth="1"/>
    <col min="12305" max="12306" width="8.25" style="361" customWidth="1"/>
    <col min="12307" max="12545" width="9" style="361"/>
    <col min="12546" max="12546" width="18.8796296296296" style="361" customWidth="1"/>
    <col min="12547" max="12547" width="6.62962962962963" style="361" customWidth="1"/>
    <col min="12548" max="12548" width="9.12962962962963" style="361" customWidth="1"/>
    <col min="12549" max="12549" width="4.75" style="361" customWidth="1"/>
    <col min="12550" max="12550" width="16.25" style="361" customWidth="1"/>
    <col min="12551" max="12552" width="6" style="361" customWidth="1"/>
    <col min="12553" max="12553" width="6.37962962962963" style="361" customWidth="1"/>
    <col min="12554" max="12554" width="6.12962962962963" style="361" customWidth="1"/>
    <col min="12555" max="12555" width="7.12962962962963" style="361" customWidth="1"/>
    <col min="12556" max="12556" width="7.62962962962963" style="361" customWidth="1"/>
    <col min="12557" max="12557" width="8.62962962962963" style="361" customWidth="1"/>
    <col min="12558" max="12558" width="7.62962962962963" style="361" customWidth="1"/>
    <col min="12559" max="12559" width="7.37962962962963" style="361" customWidth="1"/>
    <col min="12560" max="12560" width="8.87962962962963" style="361" customWidth="1"/>
    <col min="12561" max="12562" width="8.25" style="361" customWidth="1"/>
    <col min="12563" max="12801" width="9" style="361"/>
    <col min="12802" max="12802" width="18.8796296296296" style="361" customWidth="1"/>
    <col min="12803" max="12803" width="6.62962962962963" style="361" customWidth="1"/>
    <col min="12804" max="12804" width="9.12962962962963" style="361" customWidth="1"/>
    <col min="12805" max="12805" width="4.75" style="361" customWidth="1"/>
    <col min="12806" max="12806" width="16.25" style="361" customWidth="1"/>
    <col min="12807" max="12808" width="6" style="361" customWidth="1"/>
    <col min="12809" max="12809" width="6.37962962962963" style="361" customWidth="1"/>
    <col min="12810" max="12810" width="6.12962962962963" style="361" customWidth="1"/>
    <col min="12811" max="12811" width="7.12962962962963" style="361" customWidth="1"/>
    <col min="12812" max="12812" width="7.62962962962963" style="361" customWidth="1"/>
    <col min="12813" max="12813" width="8.62962962962963" style="361" customWidth="1"/>
    <col min="12814" max="12814" width="7.62962962962963" style="361" customWidth="1"/>
    <col min="12815" max="12815" width="7.37962962962963" style="361" customWidth="1"/>
    <col min="12816" max="12816" width="8.87962962962963" style="361" customWidth="1"/>
    <col min="12817" max="12818" width="8.25" style="361" customWidth="1"/>
    <col min="12819" max="13057" width="9" style="361"/>
    <col min="13058" max="13058" width="18.8796296296296" style="361" customWidth="1"/>
    <col min="13059" max="13059" width="6.62962962962963" style="361" customWidth="1"/>
    <col min="13060" max="13060" width="9.12962962962963" style="361" customWidth="1"/>
    <col min="13061" max="13061" width="4.75" style="361" customWidth="1"/>
    <col min="13062" max="13062" width="16.25" style="361" customWidth="1"/>
    <col min="13063" max="13064" width="6" style="361" customWidth="1"/>
    <col min="13065" max="13065" width="6.37962962962963" style="361" customWidth="1"/>
    <col min="13066" max="13066" width="6.12962962962963" style="361" customWidth="1"/>
    <col min="13067" max="13067" width="7.12962962962963" style="361" customWidth="1"/>
    <col min="13068" max="13068" width="7.62962962962963" style="361" customWidth="1"/>
    <col min="13069" max="13069" width="8.62962962962963" style="361" customWidth="1"/>
    <col min="13070" max="13070" width="7.62962962962963" style="361" customWidth="1"/>
    <col min="13071" max="13071" width="7.37962962962963" style="361" customWidth="1"/>
    <col min="13072" max="13072" width="8.87962962962963" style="361" customWidth="1"/>
    <col min="13073" max="13074" width="8.25" style="361" customWidth="1"/>
    <col min="13075" max="13313" width="9" style="361"/>
    <col min="13314" max="13314" width="18.8796296296296" style="361" customWidth="1"/>
    <col min="13315" max="13315" width="6.62962962962963" style="361" customWidth="1"/>
    <col min="13316" max="13316" width="9.12962962962963" style="361" customWidth="1"/>
    <col min="13317" max="13317" width="4.75" style="361" customWidth="1"/>
    <col min="13318" max="13318" width="16.25" style="361" customWidth="1"/>
    <col min="13319" max="13320" width="6" style="361" customWidth="1"/>
    <col min="13321" max="13321" width="6.37962962962963" style="361" customWidth="1"/>
    <col min="13322" max="13322" width="6.12962962962963" style="361" customWidth="1"/>
    <col min="13323" max="13323" width="7.12962962962963" style="361" customWidth="1"/>
    <col min="13324" max="13324" width="7.62962962962963" style="361" customWidth="1"/>
    <col min="13325" max="13325" width="8.62962962962963" style="361" customWidth="1"/>
    <col min="13326" max="13326" width="7.62962962962963" style="361" customWidth="1"/>
    <col min="13327" max="13327" width="7.37962962962963" style="361" customWidth="1"/>
    <col min="13328" max="13328" width="8.87962962962963" style="361" customWidth="1"/>
    <col min="13329" max="13330" width="8.25" style="361" customWidth="1"/>
    <col min="13331" max="13569" width="9" style="361"/>
    <col min="13570" max="13570" width="18.8796296296296" style="361" customWidth="1"/>
    <col min="13571" max="13571" width="6.62962962962963" style="361" customWidth="1"/>
    <col min="13572" max="13572" width="9.12962962962963" style="361" customWidth="1"/>
    <col min="13573" max="13573" width="4.75" style="361" customWidth="1"/>
    <col min="13574" max="13574" width="16.25" style="361" customWidth="1"/>
    <col min="13575" max="13576" width="6" style="361" customWidth="1"/>
    <col min="13577" max="13577" width="6.37962962962963" style="361" customWidth="1"/>
    <col min="13578" max="13578" width="6.12962962962963" style="361" customWidth="1"/>
    <col min="13579" max="13579" width="7.12962962962963" style="361" customWidth="1"/>
    <col min="13580" max="13580" width="7.62962962962963" style="361" customWidth="1"/>
    <col min="13581" max="13581" width="8.62962962962963" style="361" customWidth="1"/>
    <col min="13582" max="13582" width="7.62962962962963" style="361" customWidth="1"/>
    <col min="13583" max="13583" width="7.37962962962963" style="361" customWidth="1"/>
    <col min="13584" max="13584" width="8.87962962962963" style="361" customWidth="1"/>
    <col min="13585" max="13586" width="8.25" style="361" customWidth="1"/>
    <col min="13587" max="13825" width="9" style="361"/>
    <col min="13826" max="13826" width="18.8796296296296" style="361" customWidth="1"/>
    <col min="13827" max="13827" width="6.62962962962963" style="361" customWidth="1"/>
    <col min="13828" max="13828" width="9.12962962962963" style="361" customWidth="1"/>
    <col min="13829" max="13829" width="4.75" style="361" customWidth="1"/>
    <col min="13830" max="13830" width="16.25" style="361" customWidth="1"/>
    <col min="13831" max="13832" width="6" style="361" customWidth="1"/>
    <col min="13833" max="13833" width="6.37962962962963" style="361" customWidth="1"/>
    <col min="13834" max="13834" width="6.12962962962963" style="361" customWidth="1"/>
    <col min="13835" max="13835" width="7.12962962962963" style="361" customWidth="1"/>
    <col min="13836" max="13836" width="7.62962962962963" style="361" customWidth="1"/>
    <col min="13837" max="13837" width="8.62962962962963" style="361" customWidth="1"/>
    <col min="13838" max="13838" width="7.62962962962963" style="361" customWidth="1"/>
    <col min="13839" max="13839" width="7.37962962962963" style="361" customWidth="1"/>
    <col min="13840" max="13840" width="8.87962962962963" style="361" customWidth="1"/>
    <col min="13841" max="13842" width="8.25" style="361" customWidth="1"/>
    <col min="13843" max="14081" width="9" style="361"/>
    <col min="14082" max="14082" width="18.8796296296296" style="361" customWidth="1"/>
    <col min="14083" max="14083" width="6.62962962962963" style="361" customWidth="1"/>
    <col min="14084" max="14084" width="9.12962962962963" style="361" customWidth="1"/>
    <col min="14085" max="14085" width="4.75" style="361" customWidth="1"/>
    <col min="14086" max="14086" width="16.25" style="361" customWidth="1"/>
    <col min="14087" max="14088" width="6" style="361" customWidth="1"/>
    <col min="14089" max="14089" width="6.37962962962963" style="361" customWidth="1"/>
    <col min="14090" max="14090" width="6.12962962962963" style="361" customWidth="1"/>
    <col min="14091" max="14091" width="7.12962962962963" style="361" customWidth="1"/>
    <col min="14092" max="14092" width="7.62962962962963" style="361" customWidth="1"/>
    <col min="14093" max="14093" width="8.62962962962963" style="361" customWidth="1"/>
    <col min="14094" max="14094" width="7.62962962962963" style="361" customWidth="1"/>
    <col min="14095" max="14095" width="7.37962962962963" style="361" customWidth="1"/>
    <col min="14096" max="14096" width="8.87962962962963" style="361" customWidth="1"/>
    <col min="14097" max="14098" width="8.25" style="361" customWidth="1"/>
    <col min="14099" max="14337" width="9" style="361"/>
    <col min="14338" max="14338" width="18.8796296296296" style="361" customWidth="1"/>
    <col min="14339" max="14339" width="6.62962962962963" style="361" customWidth="1"/>
    <col min="14340" max="14340" width="9.12962962962963" style="361" customWidth="1"/>
    <col min="14341" max="14341" width="4.75" style="361" customWidth="1"/>
    <col min="14342" max="14342" width="16.25" style="361" customWidth="1"/>
    <col min="14343" max="14344" width="6" style="361" customWidth="1"/>
    <col min="14345" max="14345" width="6.37962962962963" style="361" customWidth="1"/>
    <col min="14346" max="14346" width="6.12962962962963" style="361" customWidth="1"/>
    <col min="14347" max="14347" width="7.12962962962963" style="361" customWidth="1"/>
    <col min="14348" max="14348" width="7.62962962962963" style="361" customWidth="1"/>
    <col min="14349" max="14349" width="8.62962962962963" style="361" customWidth="1"/>
    <col min="14350" max="14350" width="7.62962962962963" style="361" customWidth="1"/>
    <col min="14351" max="14351" width="7.37962962962963" style="361" customWidth="1"/>
    <col min="14352" max="14352" width="8.87962962962963" style="361" customWidth="1"/>
    <col min="14353" max="14354" width="8.25" style="361" customWidth="1"/>
    <col min="14355" max="14593" width="9" style="361"/>
    <col min="14594" max="14594" width="18.8796296296296" style="361" customWidth="1"/>
    <col min="14595" max="14595" width="6.62962962962963" style="361" customWidth="1"/>
    <col min="14596" max="14596" width="9.12962962962963" style="361" customWidth="1"/>
    <col min="14597" max="14597" width="4.75" style="361" customWidth="1"/>
    <col min="14598" max="14598" width="16.25" style="361" customWidth="1"/>
    <col min="14599" max="14600" width="6" style="361" customWidth="1"/>
    <col min="14601" max="14601" width="6.37962962962963" style="361" customWidth="1"/>
    <col min="14602" max="14602" width="6.12962962962963" style="361" customWidth="1"/>
    <col min="14603" max="14603" width="7.12962962962963" style="361" customWidth="1"/>
    <col min="14604" max="14604" width="7.62962962962963" style="361" customWidth="1"/>
    <col min="14605" max="14605" width="8.62962962962963" style="361" customWidth="1"/>
    <col min="14606" max="14606" width="7.62962962962963" style="361" customWidth="1"/>
    <col min="14607" max="14607" width="7.37962962962963" style="361" customWidth="1"/>
    <col min="14608" max="14608" width="8.87962962962963" style="361" customWidth="1"/>
    <col min="14609" max="14610" width="8.25" style="361" customWidth="1"/>
    <col min="14611" max="14849" width="9" style="361"/>
    <col min="14850" max="14850" width="18.8796296296296" style="361" customWidth="1"/>
    <col min="14851" max="14851" width="6.62962962962963" style="361" customWidth="1"/>
    <col min="14852" max="14852" width="9.12962962962963" style="361" customWidth="1"/>
    <col min="14853" max="14853" width="4.75" style="361" customWidth="1"/>
    <col min="14854" max="14854" width="16.25" style="361" customWidth="1"/>
    <col min="14855" max="14856" width="6" style="361" customWidth="1"/>
    <col min="14857" max="14857" width="6.37962962962963" style="361" customWidth="1"/>
    <col min="14858" max="14858" width="6.12962962962963" style="361" customWidth="1"/>
    <col min="14859" max="14859" width="7.12962962962963" style="361" customWidth="1"/>
    <col min="14860" max="14860" width="7.62962962962963" style="361" customWidth="1"/>
    <col min="14861" max="14861" width="8.62962962962963" style="361" customWidth="1"/>
    <col min="14862" max="14862" width="7.62962962962963" style="361" customWidth="1"/>
    <col min="14863" max="14863" width="7.37962962962963" style="361" customWidth="1"/>
    <col min="14864" max="14864" width="8.87962962962963" style="361" customWidth="1"/>
    <col min="14865" max="14866" width="8.25" style="361" customWidth="1"/>
    <col min="14867" max="15105" width="9" style="361"/>
    <col min="15106" max="15106" width="18.8796296296296" style="361" customWidth="1"/>
    <col min="15107" max="15107" width="6.62962962962963" style="361" customWidth="1"/>
    <col min="15108" max="15108" width="9.12962962962963" style="361" customWidth="1"/>
    <col min="15109" max="15109" width="4.75" style="361" customWidth="1"/>
    <col min="15110" max="15110" width="16.25" style="361" customWidth="1"/>
    <col min="15111" max="15112" width="6" style="361" customWidth="1"/>
    <col min="15113" max="15113" width="6.37962962962963" style="361" customWidth="1"/>
    <col min="15114" max="15114" width="6.12962962962963" style="361" customWidth="1"/>
    <col min="15115" max="15115" width="7.12962962962963" style="361" customWidth="1"/>
    <col min="15116" max="15116" width="7.62962962962963" style="361" customWidth="1"/>
    <col min="15117" max="15117" width="8.62962962962963" style="361" customWidth="1"/>
    <col min="15118" max="15118" width="7.62962962962963" style="361" customWidth="1"/>
    <col min="15119" max="15119" width="7.37962962962963" style="361" customWidth="1"/>
    <col min="15120" max="15120" width="8.87962962962963" style="361" customWidth="1"/>
    <col min="15121" max="15122" width="8.25" style="361" customWidth="1"/>
    <col min="15123" max="15361" width="9" style="361"/>
    <col min="15362" max="15362" width="18.8796296296296" style="361" customWidth="1"/>
    <col min="15363" max="15363" width="6.62962962962963" style="361" customWidth="1"/>
    <col min="15364" max="15364" width="9.12962962962963" style="361" customWidth="1"/>
    <col min="15365" max="15365" width="4.75" style="361" customWidth="1"/>
    <col min="15366" max="15366" width="16.25" style="361" customWidth="1"/>
    <col min="15367" max="15368" width="6" style="361" customWidth="1"/>
    <col min="15369" max="15369" width="6.37962962962963" style="361" customWidth="1"/>
    <col min="15370" max="15370" width="6.12962962962963" style="361" customWidth="1"/>
    <col min="15371" max="15371" width="7.12962962962963" style="361" customWidth="1"/>
    <col min="15372" max="15372" width="7.62962962962963" style="361" customWidth="1"/>
    <col min="15373" max="15373" width="8.62962962962963" style="361" customWidth="1"/>
    <col min="15374" max="15374" width="7.62962962962963" style="361" customWidth="1"/>
    <col min="15375" max="15375" width="7.37962962962963" style="361" customWidth="1"/>
    <col min="15376" max="15376" width="8.87962962962963" style="361" customWidth="1"/>
    <col min="15377" max="15378" width="8.25" style="361" customWidth="1"/>
    <col min="15379" max="15617" width="9" style="361"/>
    <col min="15618" max="15618" width="18.8796296296296" style="361" customWidth="1"/>
    <col min="15619" max="15619" width="6.62962962962963" style="361" customWidth="1"/>
    <col min="15620" max="15620" width="9.12962962962963" style="361" customWidth="1"/>
    <col min="15621" max="15621" width="4.75" style="361" customWidth="1"/>
    <col min="15622" max="15622" width="16.25" style="361" customWidth="1"/>
    <col min="15623" max="15624" width="6" style="361" customWidth="1"/>
    <col min="15625" max="15625" width="6.37962962962963" style="361" customWidth="1"/>
    <col min="15626" max="15626" width="6.12962962962963" style="361" customWidth="1"/>
    <col min="15627" max="15627" width="7.12962962962963" style="361" customWidth="1"/>
    <col min="15628" max="15628" width="7.62962962962963" style="361" customWidth="1"/>
    <col min="15629" max="15629" width="8.62962962962963" style="361" customWidth="1"/>
    <col min="15630" max="15630" width="7.62962962962963" style="361" customWidth="1"/>
    <col min="15631" max="15631" width="7.37962962962963" style="361" customWidth="1"/>
    <col min="15632" max="15632" width="8.87962962962963" style="361" customWidth="1"/>
    <col min="15633" max="15634" width="8.25" style="361" customWidth="1"/>
    <col min="15635" max="15873" width="9" style="361"/>
    <col min="15874" max="15874" width="18.8796296296296" style="361" customWidth="1"/>
    <col min="15875" max="15875" width="6.62962962962963" style="361" customWidth="1"/>
    <col min="15876" max="15876" width="9.12962962962963" style="361" customWidth="1"/>
    <col min="15877" max="15877" width="4.75" style="361" customWidth="1"/>
    <col min="15878" max="15878" width="16.25" style="361" customWidth="1"/>
    <col min="15879" max="15880" width="6" style="361" customWidth="1"/>
    <col min="15881" max="15881" width="6.37962962962963" style="361" customWidth="1"/>
    <col min="15882" max="15882" width="6.12962962962963" style="361" customWidth="1"/>
    <col min="15883" max="15883" width="7.12962962962963" style="361" customWidth="1"/>
    <col min="15884" max="15884" width="7.62962962962963" style="361" customWidth="1"/>
    <col min="15885" max="15885" width="8.62962962962963" style="361" customWidth="1"/>
    <col min="15886" max="15886" width="7.62962962962963" style="361" customWidth="1"/>
    <col min="15887" max="15887" width="7.37962962962963" style="361" customWidth="1"/>
    <col min="15888" max="15888" width="8.87962962962963" style="361" customWidth="1"/>
    <col min="15889" max="15890" width="8.25" style="361" customWidth="1"/>
    <col min="15891" max="16129" width="9" style="361"/>
    <col min="16130" max="16130" width="18.8796296296296" style="361" customWidth="1"/>
    <col min="16131" max="16131" width="6.62962962962963" style="361" customWidth="1"/>
    <col min="16132" max="16132" width="9.12962962962963" style="361" customWidth="1"/>
    <col min="16133" max="16133" width="4.75" style="361" customWidth="1"/>
    <col min="16134" max="16134" width="16.25" style="361" customWidth="1"/>
    <col min="16135" max="16136" width="6" style="361" customWidth="1"/>
    <col min="16137" max="16137" width="6.37962962962963" style="361" customWidth="1"/>
    <col min="16138" max="16138" width="6.12962962962963" style="361" customWidth="1"/>
    <col min="16139" max="16139" width="7.12962962962963" style="361" customWidth="1"/>
    <col min="16140" max="16140" width="7.62962962962963" style="361" customWidth="1"/>
    <col min="16141" max="16141" width="8.62962962962963" style="361" customWidth="1"/>
    <col min="16142" max="16142" width="7.62962962962963" style="361" customWidth="1"/>
    <col min="16143" max="16143" width="7.37962962962963" style="361" customWidth="1"/>
    <col min="16144" max="16144" width="8.87962962962963" style="361" customWidth="1"/>
    <col min="16145" max="16146" width="8.25" style="361" customWidth="1"/>
    <col min="16147" max="16384" width="9" style="361"/>
  </cols>
  <sheetData>
    <row r="1" ht="23.25" customHeight="1" spans="1:19">
      <c r="A1" s="363" t="s">
        <v>590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Q1" s="410"/>
      <c r="R1" s="410"/>
      <c r="S1" s="410"/>
    </row>
    <row r="2" spans="1:17">
      <c r="A2" s="235" t="s">
        <v>591</v>
      </c>
      <c r="B2" s="364" t="s">
        <v>592</v>
      </c>
      <c r="C2" s="364"/>
      <c r="D2" s="364"/>
      <c r="E2" s="364"/>
      <c r="F2" s="365"/>
      <c r="G2" s="366"/>
      <c r="H2" s="367"/>
      <c r="I2" s="367"/>
      <c r="J2" s="367"/>
      <c r="K2" s="367"/>
      <c r="L2" s="397"/>
      <c r="M2" s="397"/>
      <c r="N2" s="365"/>
      <c r="O2" s="357"/>
      <c r="P2" s="401"/>
      <c r="Q2" s="359"/>
    </row>
    <row r="3" s="355" customFormat="1" ht="15" customHeight="1" spans="1:14">
      <c r="A3" s="368" t="s">
        <v>593</v>
      </c>
      <c r="B3" s="369" t="s">
        <v>495</v>
      </c>
      <c r="C3" s="369" t="s">
        <v>594</v>
      </c>
      <c r="D3" s="369" t="s">
        <v>595</v>
      </c>
      <c r="E3" s="369" t="s">
        <v>7</v>
      </c>
      <c r="F3" s="368" t="s">
        <v>180</v>
      </c>
      <c r="G3" s="370" t="s">
        <v>10</v>
      </c>
      <c r="H3" s="370" t="s">
        <v>596</v>
      </c>
      <c r="I3" s="370" t="s">
        <v>597</v>
      </c>
      <c r="J3" s="370" t="s">
        <v>598</v>
      </c>
      <c r="K3" s="399" t="s">
        <v>3</v>
      </c>
      <c r="L3" s="402" t="s">
        <v>599</v>
      </c>
      <c r="M3" s="403"/>
      <c r="N3" s="403"/>
    </row>
    <row r="4" ht="15" customHeight="1" spans="1:16">
      <c r="A4" s="261" t="s">
        <v>600</v>
      </c>
      <c r="B4" s="1120" t="s">
        <v>601</v>
      </c>
      <c r="C4" s="278" t="s">
        <v>602</v>
      </c>
      <c r="D4" s="1121" t="s">
        <v>601</v>
      </c>
      <c r="E4" s="1120" t="s">
        <v>601</v>
      </c>
      <c r="F4" s="279"/>
      <c r="G4" s="242">
        <v>45751</v>
      </c>
      <c r="H4" s="242">
        <f>G4+9</f>
        <v>45760</v>
      </c>
      <c r="I4" s="242">
        <f t="shared" ref="I4:I8" si="0">G4+11</f>
        <v>45762</v>
      </c>
      <c r="J4" s="242">
        <f>I4+2</f>
        <v>45764</v>
      </c>
      <c r="K4" s="244" t="s">
        <v>603</v>
      </c>
      <c r="L4" s="404">
        <f>G4-3+TIME(16,0,0)</f>
        <v>45748.6666666667</v>
      </c>
      <c r="O4" s="361"/>
      <c r="P4" s="361"/>
    </row>
    <row r="5" ht="15" customHeight="1" spans="1:16">
      <c r="A5" s="261" t="s">
        <v>604</v>
      </c>
      <c r="B5" s="1120" t="s">
        <v>605</v>
      </c>
      <c r="C5" s="278" t="s">
        <v>606</v>
      </c>
      <c r="D5" s="1121" t="s">
        <v>605</v>
      </c>
      <c r="E5" s="1120" t="s">
        <v>605</v>
      </c>
      <c r="F5" s="279"/>
      <c r="G5" s="242">
        <f>G4+7</f>
        <v>45758</v>
      </c>
      <c r="H5" s="242">
        <f>G5+9</f>
        <v>45767</v>
      </c>
      <c r="I5" s="242">
        <f t="shared" si="0"/>
        <v>45769</v>
      </c>
      <c r="J5" s="242">
        <f t="shared" ref="J5:J8" si="1">I5+2</f>
        <v>45771</v>
      </c>
      <c r="K5" s="244" t="s">
        <v>603</v>
      </c>
      <c r="L5" s="404">
        <f>G5-3+TIME(16,0,0)</f>
        <v>45755.6666666667</v>
      </c>
      <c r="M5" s="356"/>
      <c r="O5" s="361"/>
      <c r="P5" s="361"/>
    </row>
    <row r="6" ht="15" customHeight="1" spans="1:16">
      <c r="A6" s="261" t="s">
        <v>607</v>
      </c>
      <c r="B6" s="1121" t="s">
        <v>608</v>
      </c>
      <c r="C6" s="1121" t="s">
        <v>609</v>
      </c>
      <c r="D6" s="1121" t="s">
        <v>608</v>
      </c>
      <c r="E6" s="1121" t="s">
        <v>608</v>
      </c>
      <c r="F6" s="279"/>
      <c r="G6" s="242">
        <f t="shared" ref="G6:G8" si="2">G5+7</f>
        <v>45765</v>
      </c>
      <c r="H6" s="242">
        <f t="shared" ref="H6:H8" si="3">G6+9</f>
        <v>45774</v>
      </c>
      <c r="I6" s="242">
        <f t="shared" si="0"/>
        <v>45776</v>
      </c>
      <c r="J6" s="242">
        <f t="shared" si="1"/>
        <v>45778</v>
      </c>
      <c r="K6" s="244" t="s">
        <v>603</v>
      </c>
      <c r="L6" s="404">
        <f>G6-3+TIME(16,0,0)</f>
        <v>45762.6666666667</v>
      </c>
      <c r="M6" s="356"/>
      <c r="O6" s="361"/>
      <c r="P6" s="361"/>
    </row>
    <row r="7" ht="15" customHeight="1" spans="1:16">
      <c r="A7" s="261" t="s">
        <v>610</v>
      </c>
      <c r="B7" s="277" t="s">
        <v>611</v>
      </c>
      <c r="C7" s="278" t="s">
        <v>612</v>
      </c>
      <c r="D7" s="277">
        <v>84</v>
      </c>
      <c r="E7" s="277" t="s">
        <v>613</v>
      </c>
      <c r="F7" s="279"/>
      <c r="G7" s="242">
        <f t="shared" si="2"/>
        <v>45772</v>
      </c>
      <c r="H7" s="242">
        <f t="shared" si="3"/>
        <v>45781</v>
      </c>
      <c r="I7" s="242">
        <f t="shared" si="0"/>
        <v>45783</v>
      </c>
      <c r="J7" s="242">
        <f t="shared" si="1"/>
        <v>45785</v>
      </c>
      <c r="K7" s="244" t="s">
        <v>614</v>
      </c>
      <c r="L7" s="404">
        <f>G7-3+TIME(16,0,0)</f>
        <v>45769.6666666667</v>
      </c>
      <c r="M7" s="356"/>
      <c r="O7" s="361"/>
      <c r="P7" s="361"/>
    </row>
    <row r="8" ht="15" customHeight="1" spans="1:16">
      <c r="A8" s="261" t="s">
        <v>562</v>
      </c>
      <c r="B8" s="278"/>
      <c r="C8" s="278"/>
      <c r="D8" s="277"/>
      <c r="E8" s="277"/>
      <c r="F8" s="281"/>
      <c r="G8" s="242">
        <f t="shared" si="2"/>
        <v>45779</v>
      </c>
      <c r="H8" s="242">
        <f t="shared" si="3"/>
        <v>45788</v>
      </c>
      <c r="I8" s="242">
        <f t="shared" si="0"/>
        <v>45790</v>
      </c>
      <c r="J8" s="242">
        <f t="shared" si="1"/>
        <v>45792</v>
      </c>
      <c r="K8" s="244"/>
      <c r="L8" s="404">
        <f>G8-3+TIME(16,0,0)</f>
        <v>45776.6666666667</v>
      </c>
      <c r="M8" s="356"/>
      <c r="O8" s="361"/>
      <c r="P8" s="361"/>
    </row>
    <row r="9" spans="1:17">
      <c r="A9" s="371"/>
      <c r="B9" s="372"/>
      <c r="C9" s="364"/>
      <c r="D9" s="372"/>
      <c r="E9" s="372"/>
      <c r="F9" s="365"/>
      <c r="G9" s="366"/>
      <c r="H9" s="367"/>
      <c r="I9" s="367"/>
      <c r="J9" s="367"/>
      <c r="K9" s="365"/>
      <c r="L9" s="365"/>
      <c r="M9" s="365"/>
      <c r="N9" s="357"/>
      <c r="O9" s="401"/>
      <c r="P9" s="357"/>
      <c r="Q9" s="411"/>
    </row>
    <row r="10" spans="1:13">
      <c r="A10" s="235" t="s">
        <v>615</v>
      </c>
      <c r="B10" s="373"/>
      <c r="C10" s="373"/>
      <c r="D10" s="373"/>
      <c r="E10" s="373"/>
      <c r="F10" s="374"/>
      <c r="G10" s="366"/>
      <c r="H10" s="375"/>
      <c r="I10" s="375"/>
      <c r="J10" s="375"/>
      <c r="K10" s="375"/>
      <c r="L10" s="375"/>
      <c r="M10" s="375"/>
    </row>
    <row r="11" ht="15" customHeight="1" spans="1:16">
      <c r="A11" s="368" t="s">
        <v>593</v>
      </c>
      <c r="B11" s="376" t="s">
        <v>495</v>
      </c>
      <c r="C11" s="377" t="s">
        <v>594</v>
      </c>
      <c r="D11" s="377" t="s">
        <v>595</v>
      </c>
      <c r="E11" s="377" t="s">
        <v>7</v>
      </c>
      <c r="F11" s="378" t="s">
        <v>66</v>
      </c>
      <c r="G11" s="379" t="s">
        <v>10</v>
      </c>
      <c r="H11" s="368" t="s">
        <v>616</v>
      </c>
      <c r="I11" s="368" t="s">
        <v>617</v>
      </c>
      <c r="J11" s="368" t="s">
        <v>618</v>
      </c>
      <c r="K11" s="378" t="s">
        <v>3</v>
      </c>
      <c r="L11" s="399" t="s">
        <v>599</v>
      </c>
      <c r="M11" s="356"/>
      <c r="P11" s="361"/>
    </row>
    <row r="12" s="356" customFormat="1" ht="15" customHeight="1" spans="1:12">
      <c r="A12" s="261" t="s">
        <v>562</v>
      </c>
      <c r="B12" s="380"/>
      <c r="C12" s="278"/>
      <c r="D12" s="278"/>
      <c r="E12" s="278"/>
      <c r="F12" s="279"/>
      <c r="G12" s="242">
        <v>45753</v>
      </c>
      <c r="H12" s="242">
        <f>G12+8</f>
        <v>45761</v>
      </c>
      <c r="I12" s="242">
        <f t="shared" ref="I12:I16" si="4">G12+11</f>
        <v>45764</v>
      </c>
      <c r="J12" s="242">
        <f>G12+16</f>
        <v>45769</v>
      </c>
      <c r="K12" s="242" t="s">
        <v>619</v>
      </c>
      <c r="L12" s="404">
        <f>G12-3+TIME(16,0,0)</f>
        <v>45750.6666666667</v>
      </c>
    </row>
    <row r="13" s="356" customFormat="1" ht="15" customHeight="1" spans="1:12">
      <c r="A13" s="261" t="s">
        <v>620</v>
      </c>
      <c r="B13" s="278" t="s">
        <v>621</v>
      </c>
      <c r="C13" s="278" t="s">
        <v>622</v>
      </c>
      <c r="D13" s="278" t="s">
        <v>623</v>
      </c>
      <c r="E13" s="278" t="s">
        <v>621</v>
      </c>
      <c r="F13" s="279"/>
      <c r="G13" s="242">
        <f>G12+7</f>
        <v>45760</v>
      </c>
      <c r="H13" s="242">
        <f>G13+8</f>
        <v>45768</v>
      </c>
      <c r="I13" s="242">
        <f t="shared" si="4"/>
        <v>45771</v>
      </c>
      <c r="J13" s="242">
        <f>G13+16</f>
        <v>45776</v>
      </c>
      <c r="K13" s="242" t="s">
        <v>619</v>
      </c>
      <c r="L13" s="404">
        <f>G13-3+TIME(16,0,0)</f>
        <v>45757.6666666667</v>
      </c>
    </row>
    <row r="14" s="356" customFormat="1" ht="15" customHeight="1" spans="1:12">
      <c r="A14" s="261" t="s">
        <v>624</v>
      </c>
      <c r="B14" s="278" t="s">
        <v>621</v>
      </c>
      <c r="C14" s="278" t="s">
        <v>625</v>
      </c>
      <c r="D14" s="278" t="s">
        <v>626</v>
      </c>
      <c r="E14" s="278" t="s">
        <v>621</v>
      </c>
      <c r="F14" s="279"/>
      <c r="G14" s="242">
        <f t="shared" ref="G14:G16" si="5">G13+7</f>
        <v>45767</v>
      </c>
      <c r="H14" s="242">
        <f>G14+8</f>
        <v>45775</v>
      </c>
      <c r="I14" s="242">
        <f t="shared" si="4"/>
        <v>45778</v>
      </c>
      <c r="J14" s="242">
        <f>G14+16</f>
        <v>45783</v>
      </c>
      <c r="K14" s="242" t="s">
        <v>619</v>
      </c>
      <c r="L14" s="404">
        <f>G14-3+TIME(16,0,0)</f>
        <v>45764.6666666667</v>
      </c>
    </row>
    <row r="15" s="356" customFormat="1" ht="15" customHeight="1" spans="1:12">
      <c r="A15" s="261" t="s">
        <v>627</v>
      </c>
      <c r="B15" s="240" t="s">
        <v>621</v>
      </c>
      <c r="C15" s="240" t="s">
        <v>628</v>
      </c>
      <c r="D15" s="240" t="s">
        <v>629</v>
      </c>
      <c r="E15" s="240" t="s">
        <v>621</v>
      </c>
      <c r="F15" s="279"/>
      <c r="G15" s="242">
        <f t="shared" si="5"/>
        <v>45774</v>
      </c>
      <c r="H15" s="242">
        <f>G15+8</f>
        <v>45782</v>
      </c>
      <c r="I15" s="242">
        <f t="shared" si="4"/>
        <v>45785</v>
      </c>
      <c r="J15" s="242">
        <f>G15+16</f>
        <v>45790</v>
      </c>
      <c r="K15" s="242" t="s">
        <v>619</v>
      </c>
      <c r="L15" s="404">
        <f>G15-3+TIME(16,0,0)</f>
        <v>45771.6666666667</v>
      </c>
    </row>
    <row r="16" s="356" customFormat="1" ht="15" customHeight="1" spans="1:12">
      <c r="A16" s="261" t="s">
        <v>562</v>
      </c>
      <c r="B16" s="240"/>
      <c r="C16" s="278"/>
      <c r="D16" s="278"/>
      <c r="E16" s="240"/>
      <c r="F16" s="279"/>
      <c r="G16" s="242">
        <f t="shared" si="5"/>
        <v>45781</v>
      </c>
      <c r="H16" s="242">
        <f>G16+8</f>
        <v>45789</v>
      </c>
      <c r="I16" s="242">
        <f t="shared" si="4"/>
        <v>45792</v>
      </c>
      <c r="J16" s="242">
        <f>G16+16</f>
        <v>45797</v>
      </c>
      <c r="K16" s="242" t="s">
        <v>619</v>
      </c>
      <c r="L16" s="404">
        <f>G16-3+TIME(16,0,0)</f>
        <v>45778.6666666667</v>
      </c>
    </row>
    <row r="17" spans="1:16">
      <c r="A17" s="381" t="s">
        <v>630</v>
      </c>
      <c r="B17" s="382"/>
      <c r="C17" s="382"/>
      <c r="D17" s="382"/>
      <c r="E17" s="382"/>
      <c r="F17" s="357"/>
      <c r="G17" s="366"/>
      <c r="H17" s="367"/>
      <c r="I17" s="367"/>
      <c r="J17" s="367"/>
      <c r="K17" s="397"/>
      <c r="L17" s="397"/>
      <c r="M17" s="405"/>
      <c r="N17" s="401"/>
      <c r="O17" s="357"/>
      <c r="P17" s="357"/>
    </row>
    <row r="18" spans="1:15">
      <c r="A18" s="381"/>
      <c r="B18" s="364"/>
      <c r="C18" s="364"/>
      <c r="D18" s="364"/>
      <c r="E18" s="364"/>
      <c r="F18" s="365"/>
      <c r="G18" s="366"/>
      <c r="H18" s="367"/>
      <c r="I18" s="367"/>
      <c r="J18" s="367"/>
      <c r="K18" s="367"/>
      <c r="L18" s="397"/>
      <c r="M18" s="397"/>
      <c r="N18" s="357"/>
      <c r="O18" s="401"/>
    </row>
    <row r="19" spans="1:13">
      <c r="A19" s="235" t="s">
        <v>631</v>
      </c>
      <c r="B19" s="373"/>
      <c r="C19" s="373"/>
      <c r="D19" s="373"/>
      <c r="E19" s="373"/>
      <c r="F19" s="374"/>
      <c r="G19" s="383"/>
      <c r="H19" s="375"/>
      <c r="I19" s="375"/>
      <c r="J19" s="375"/>
      <c r="K19" s="375"/>
      <c r="L19" s="375"/>
      <c r="M19" s="375"/>
    </row>
    <row r="20" s="355" customFormat="1" ht="15" customHeight="1" spans="1:15">
      <c r="A20" s="368" t="s">
        <v>593</v>
      </c>
      <c r="B20" s="369" t="s">
        <v>495</v>
      </c>
      <c r="C20" s="369" t="s">
        <v>594</v>
      </c>
      <c r="D20" s="369" t="s">
        <v>595</v>
      </c>
      <c r="E20" s="369" t="s">
        <v>7</v>
      </c>
      <c r="F20" s="368" t="s">
        <v>632</v>
      </c>
      <c r="G20" s="370" t="s">
        <v>10</v>
      </c>
      <c r="H20" s="370" t="s">
        <v>616</v>
      </c>
      <c r="I20" s="370" t="s">
        <v>633</v>
      </c>
      <c r="J20" s="370" t="s">
        <v>634</v>
      </c>
      <c r="K20" s="399" t="s">
        <v>3</v>
      </c>
      <c r="L20" s="399" t="s">
        <v>635</v>
      </c>
      <c r="M20" s="403"/>
      <c r="N20" s="403"/>
      <c r="O20" s="403"/>
    </row>
    <row r="21" s="356" customFormat="1" ht="15" customHeight="1" spans="1:12">
      <c r="A21" s="261" t="s">
        <v>636</v>
      </c>
      <c r="B21" s="240" t="s">
        <v>637</v>
      </c>
      <c r="C21" s="240" t="s">
        <v>638</v>
      </c>
      <c r="D21" s="240" t="s">
        <v>639</v>
      </c>
      <c r="E21" s="240" t="s">
        <v>637</v>
      </c>
      <c r="F21" s="244"/>
      <c r="G21" s="242">
        <v>45749</v>
      </c>
      <c r="H21" s="242">
        <f>G21+12</f>
        <v>45761</v>
      </c>
      <c r="I21" s="242">
        <f>H21+3</f>
        <v>45764</v>
      </c>
      <c r="J21" s="242">
        <f>I21+5</f>
        <v>45769</v>
      </c>
      <c r="K21" s="244" t="s">
        <v>315</v>
      </c>
      <c r="L21" s="404">
        <f>G21-3+TIME(16,0,0)</f>
        <v>45746.6666666667</v>
      </c>
    </row>
    <row r="22" s="356" customFormat="1" ht="15" customHeight="1" spans="1:13">
      <c r="A22" s="261" t="s">
        <v>640</v>
      </c>
      <c r="B22" s="240" t="s">
        <v>641</v>
      </c>
      <c r="C22" s="240" t="s">
        <v>642</v>
      </c>
      <c r="D22" s="240" t="s">
        <v>641</v>
      </c>
      <c r="E22" s="240" t="s">
        <v>641</v>
      </c>
      <c r="F22" s="244"/>
      <c r="G22" s="242">
        <f>G21+7</f>
        <v>45756</v>
      </c>
      <c r="H22" s="242">
        <f>G22+12</f>
        <v>45768</v>
      </c>
      <c r="I22" s="242">
        <f t="shared" ref="I22:I25" si="6">H22+3</f>
        <v>45771</v>
      </c>
      <c r="J22" s="242">
        <f>I22+5</f>
        <v>45776</v>
      </c>
      <c r="K22" s="244" t="s">
        <v>643</v>
      </c>
      <c r="L22" s="404">
        <f>G22-3+TIME(16,0,0)</f>
        <v>45753.6666666667</v>
      </c>
      <c r="M22" s="361"/>
    </row>
    <row r="23" s="356" customFormat="1" ht="15" customHeight="1" spans="1:14">
      <c r="A23" s="261" t="s">
        <v>644</v>
      </c>
      <c r="B23" s="240" t="s">
        <v>645</v>
      </c>
      <c r="C23" s="240" t="s">
        <v>646</v>
      </c>
      <c r="D23" s="240" t="s">
        <v>645</v>
      </c>
      <c r="E23" s="240" t="s">
        <v>645</v>
      </c>
      <c r="F23" s="244"/>
      <c r="G23" s="242">
        <f t="shared" ref="G23:G25" si="7">G22+7</f>
        <v>45763</v>
      </c>
      <c r="H23" s="242">
        <f>G23+12</f>
        <v>45775</v>
      </c>
      <c r="I23" s="242">
        <f t="shared" si="6"/>
        <v>45778</v>
      </c>
      <c r="J23" s="242">
        <f>I23+5</f>
        <v>45783</v>
      </c>
      <c r="K23" s="244" t="s">
        <v>315</v>
      </c>
      <c r="L23" s="404">
        <f>G23-3+TIME(16,0,0)</f>
        <v>45760.6666666667</v>
      </c>
      <c r="M23" s="357"/>
      <c r="N23" s="357"/>
    </row>
    <row r="24" s="356" customFormat="1" ht="15" customHeight="1" spans="1:14">
      <c r="A24" s="261" t="s">
        <v>562</v>
      </c>
      <c r="B24" s="240"/>
      <c r="C24" s="240"/>
      <c r="D24" s="240"/>
      <c r="E24" s="240"/>
      <c r="F24" s="244"/>
      <c r="G24" s="242">
        <f t="shared" si="7"/>
        <v>45770</v>
      </c>
      <c r="H24" s="242">
        <f>G24+12</f>
        <v>45782</v>
      </c>
      <c r="I24" s="242">
        <f t="shared" si="6"/>
        <v>45785</v>
      </c>
      <c r="J24" s="242">
        <f t="shared" ref="J24:J25" si="8">I24+5</f>
        <v>45790</v>
      </c>
      <c r="K24" s="244"/>
      <c r="L24" s="404">
        <f>G24-3+TIME(16,0,0)</f>
        <v>45767.6666666667</v>
      </c>
      <c r="M24" s="357"/>
      <c r="N24" s="357"/>
    </row>
    <row r="25" s="356" customFormat="1" ht="15.75" customHeight="1" spans="1:14">
      <c r="A25" s="261" t="s">
        <v>562</v>
      </c>
      <c r="B25" s="240"/>
      <c r="C25" s="240"/>
      <c r="D25" s="240"/>
      <c r="E25" s="240"/>
      <c r="F25" s="244"/>
      <c r="G25" s="242">
        <f t="shared" si="7"/>
        <v>45777</v>
      </c>
      <c r="H25" s="242">
        <f>G25+12</f>
        <v>45789</v>
      </c>
      <c r="I25" s="242">
        <f t="shared" si="6"/>
        <v>45792</v>
      </c>
      <c r="J25" s="242">
        <f t="shared" si="8"/>
        <v>45797</v>
      </c>
      <c r="K25" s="244"/>
      <c r="L25" s="404">
        <f>G25-3+TIME(16,0,0)</f>
        <v>45774.6666666667</v>
      </c>
      <c r="M25" s="357"/>
      <c r="N25" s="357"/>
    </row>
    <row r="26" spans="1:15">
      <c r="A26" s="381" t="s">
        <v>630</v>
      </c>
      <c r="B26" s="364"/>
      <c r="C26" s="364"/>
      <c r="D26" s="364"/>
      <c r="E26" s="364"/>
      <c r="F26" s="384"/>
      <c r="G26" s="385"/>
      <c r="H26" s="386"/>
      <c r="I26" s="367"/>
      <c r="J26" s="367"/>
      <c r="K26" s="367"/>
      <c r="L26" s="397"/>
      <c r="M26" s="397"/>
      <c r="N26" s="357"/>
      <c r="O26" s="401"/>
    </row>
    <row r="27" spans="1:19">
      <c r="A27" s="359"/>
      <c r="B27" s="364"/>
      <c r="C27" s="364"/>
      <c r="D27" s="364"/>
      <c r="E27" s="364"/>
      <c r="F27" s="365"/>
      <c r="G27" s="366"/>
      <c r="H27" s="367"/>
      <c r="I27" s="367"/>
      <c r="J27" s="367"/>
      <c r="K27" s="367"/>
      <c r="L27" s="397"/>
      <c r="M27" s="397"/>
      <c r="N27" s="357"/>
      <c r="O27" s="401"/>
      <c r="P27" s="357"/>
      <c r="Q27" s="359"/>
      <c r="R27" s="359"/>
      <c r="S27" s="359"/>
    </row>
    <row r="28" spans="1:19">
      <c r="A28" s="235" t="s">
        <v>647</v>
      </c>
      <c r="B28" s="373"/>
      <c r="C28" s="373"/>
      <c r="D28" s="373"/>
      <c r="E28" s="373"/>
      <c r="F28" s="374"/>
      <c r="G28" s="383"/>
      <c r="H28" s="375"/>
      <c r="I28" s="375"/>
      <c r="J28" s="375"/>
      <c r="K28" s="375"/>
      <c r="L28" s="375"/>
      <c r="P28" s="357"/>
      <c r="Q28" s="359"/>
      <c r="R28" s="359"/>
      <c r="S28" s="359"/>
    </row>
    <row r="29" s="355" customFormat="1" ht="15" customHeight="1" spans="1:14">
      <c r="A29" s="368" t="s">
        <v>593</v>
      </c>
      <c r="B29" s="369" t="s">
        <v>495</v>
      </c>
      <c r="C29" s="369" t="s">
        <v>594</v>
      </c>
      <c r="D29" s="369" t="s">
        <v>595</v>
      </c>
      <c r="E29" s="369" t="s">
        <v>7</v>
      </c>
      <c r="F29" s="368" t="s">
        <v>6</v>
      </c>
      <c r="G29" s="370" t="s">
        <v>10</v>
      </c>
      <c r="H29" s="370" t="s">
        <v>648</v>
      </c>
      <c r="I29" s="399" t="s">
        <v>3</v>
      </c>
      <c r="J29" s="399" t="s">
        <v>635</v>
      </c>
      <c r="K29" s="406"/>
      <c r="L29" s="407"/>
      <c r="M29" s="403"/>
      <c r="N29" s="403"/>
    </row>
    <row r="30" s="357" customFormat="1" ht="15" customHeight="1" spans="1:10">
      <c r="A30" s="261" t="s">
        <v>143</v>
      </c>
      <c r="B30" s="240"/>
      <c r="C30" s="240"/>
      <c r="D30" s="240"/>
      <c r="E30" s="240"/>
      <c r="F30" s="244"/>
      <c r="G30" s="242">
        <v>45748</v>
      </c>
      <c r="H30" s="242">
        <f>G30+8</f>
        <v>45756</v>
      </c>
      <c r="I30" s="244" t="s">
        <v>603</v>
      </c>
      <c r="J30" s="404">
        <f t="shared" ref="J30:J34" si="9">G30-3+TIME(16,0,0)</f>
        <v>45745.6666666667</v>
      </c>
    </row>
    <row r="31" s="357" customFormat="1" ht="15" customHeight="1" spans="1:11">
      <c r="A31" s="261" t="s">
        <v>649</v>
      </c>
      <c r="B31" s="240" t="s">
        <v>650</v>
      </c>
      <c r="C31" s="240" t="s">
        <v>651</v>
      </c>
      <c r="D31" s="240" t="s">
        <v>650</v>
      </c>
      <c r="E31" s="240" t="s">
        <v>650</v>
      </c>
      <c r="F31" s="244"/>
      <c r="G31" s="242">
        <f>G30+7</f>
        <v>45755</v>
      </c>
      <c r="H31" s="242">
        <f t="shared" ref="H31:H34" si="10">G31+8</f>
        <v>45763</v>
      </c>
      <c r="I31" s="244" t="s">
        <v>603</v>
      </c>
      <c r="J31" s="404">
        <f t="shared" si="9"/>
        <v>45752.6666666667</v>
      </c>
      <c r="K31" s="359"/>
    </row>
    <row r="32" s="357" customFormat="1" ht="15" customHeight="1" spans="1:10">
      <c r="A32" s="261" t="s">
        <v>652</v>
      </c>
      <c r="B32" s="240" t="s">
        <v>653</v>
      </c>
      <c r="C32" s="240" t="s">
        <v>654</v>
      </c>
      <c r="D32" s="240" t="s">
        <v>653</v>
      </c>
      <c r="E32" s="240" t="s">
        <v>653</v>
      </c>
      <c r="F32" s="241"/>
      <c r="G32" s="242">
        <f t="shared" ref="G32:G34" si="11">G31+7</f>
        <v>45762</v>
      </c>
      <c r="H32" s="242">
        <f t="shared" si="10"/>
        <v>45770</v>
      </c>
      <c r="I32" s="244" t="s">
        <v>603</v>
      </c>
      <c r="J32" s="404">
        <f t="shared" si="9"/>
        <v>45759.6666666667</v>
      </c>
    </row>
    <row r="33" s="357" customFormat="1" ht="15" customHeight="1" spans="1:10">
      <c r="A33" s="261" t="s">
        <v>655</v>
      </c>
      <c r="B33" s="240" t="s">
        <v>656</v>
      </c>
      <c r="C33" s="240" t="s">
        <v>657</v>
      </c>
      <c r="D33" s="240" t="s">
        <v>656</v>
      </c>
      <c r="E33" s="240" t="s">
        <v>656</v>
      </c>
      <c r="F33" s="244"/>
      <c r="G33" s="242">
        <f t="shared" si="11"/>
        <v>45769</v>
      </c>
      <c r="H33" s="242">
        <f t="shared" si="10"/>
        <v>45777</v>
      </c>
      <c r="I33" s="244" t="s">
        <v>603</v>
      </c>
      <c r="J33" s="404">
        <f t="shared" si="9"/>
        <v>45766.6666666667</v>
      </c>
    </row>
    <row r="34" s="357" customFormat="1" ht="15" customHeight="1" spans="1:10">
      <c r="A34" s="261" t="s">
        <v>649</v>
      </c>
      <c r="B34" s="240" t="s">
        <v>658</v>
      </c>
      <c r="C34" s="240" t="s">
        <v>651</v>
      </c>
      <c r="D34" s="240" t="s">
        <v>658</v>
      </c>
      <c r="E34" s="240" t="s">
        <v>658</v>
      </c>
      <c r="F34" s="241"/>
      <c r="G34" s="242">
        <f t="shared" si="11"/>
        <v>45776</v>
      </c>
      <c r="H34" s="242">
        <f t="shared" si="10"/>
        <v>45784</v>
      </c>
      <c r="I34" s="244" t="s">
        <v>603</v>
      </c>
      <c r="J34" s="404">
        <f t="shared" si="9"/>
        <v>45773.6666666667</v>
      </c>
    </row>
    <row r="35" spans="1:19">
      <c r="A35" s="381" t="s">
        <v>630</v>
      </c>
      <c r="B35" s="382"/>
      <c r="C35" s="382"/>
      <c r="D35" s="382"/>
      <c r="E35" s="382"/>
      <c r="F35" s="357"/>
      <c r="G35" s="366"/>
      <c r="H35" s="367"/>
      <c r="I35" s="367"/>
      <c r="J35" s="365"/>
      <c r="K35" s="365"/>
      <c r="L35" s="359"/>
      <c r="M35" s="397"/>
      <c r="N35" s="401"/>
      <c r="O35" s="357"/>
      <c r="P35" s="357"/>
      <c r="Q35" s="359"/>
      <c r="R35" s="359"/>
      <c r="S35" s="359"/>
    </row>
    <row r="36" spans="1:19">
      <c r="A36" s="381"/>
      <c r="B36" s="382"/>
      <c r="C36" s="382"/>
      <c r="D36" s="382"/>
      <c r="E36" s="382"/>
      <c r="F36" s="357"/>
      <c r="G36" s="366"/>
      <c r="H36" s="367"/>
      <c r="I36" s="397"/>
      <c r="J36" s="397"/>
      <c r="K36" s="359"/>
      <c r="L36" s="408"/>
      <c r="M36" s="408"/>
      <c r="N36" s="357"/>
      <c r="O36" s="357"/>
      <c r="P36" s="357"/>
      <c r="Q36" s="359"/>
      <c r="R36" s="359"/>
      <c r="S36" s="359"/>
    </row>
    <row r="37" spans="1:18">
      <c r="A37" s="235" t="s">
        <v>659</v>
      </c>
      <c r="B37" s="382"/>
      <c r="C37" s="382"/>
      <c r="D37" s="382"/>
      <c r="E37" s="382"/>
      <c r="F37" s="357"/>
      <c r="G37" s="366"/>
      <c r="H37" s="367"/>
      <c r="I37" s="397"/>
      <c r="J37" s="397"/>
      <c r="K37" s="359"/>
      <c r="L37" s="408"/>
      <c r="M37" s="408"/>
      <c r="N37" s="357"/>
      <c r="O37" s="357"/>
      <c r="P37" s="357"/>
      <c r="Q37" s="359"/>
      <c r="R37" s="359"/>
    </row>
    <row r="38" ht="15" customHeight="1" spans="1:16">
      <c r="A38" s="368" t="s">
        <v>593</v>
      </c>
      <c r="B38" s="369" t="s">
        <v>495</v>
      </c>
      <c r="C38" s="369" t="s">
        <v>594</v>
      </c>
      <c r="D38" s="369" t="s">
        <v>595</v>
      </c>
      <c r="E38" s="369" t="s">
        <v>7</v>
      </c>
      <c r="F38" s="368" t="s">
        <v>41</v>
      </c>
      <c r="G38" s="370" t="s">
        <v>10</v>
      </c>
      <c r="H38" s="370" t="s">
        <v>660</v>
      </c>
      <c r="I38" s="399" t="s">
        <v>3</v>
      </c>
      <c r="J38" s="399" t="s">
        <v>599</v>
      </c>
      <c r="K38" s="359"/>
      <c r="L38" s="359"/>
      <c r="M38" s="357"/>
      <c r="P38" s="361"/>
    </row>
    <row r="39" ht="15" customHeight="1" spans="1:16">
      <c r="A39" s="261" t="s">
        <v>143</v>
      </c>
      <c r="B39" s="240"/>
      <c r="C39" s="240"/>
      <c r="D39" s="387"/>
      <c r="E39" s="240"/>
      <c r="F39" s="241"/>
      <c r="G39" s="242">
        <v>45751</v>
      </c>
      <c r="H39" s="242">
        <f>G39+7</f>
        <v>45758</v>
      </c>
      <c r="I39" s="244" t="s">
        <v>614</v>
      </c>
      <c r="J39" s="404">
        <f>G39-3+TIME(16,0,0)</f>
        <v>45748.6666666667</v>
      </c>
      <c r="K39" s="359"/>
      <c r="L39" s="359"/>
      <c r="M39" s="356"/>
      <c r="P39" s="361"/>
    </row>
    <row r="40" ht="15" customHeight="1" spans="1:16">
      <c r="A40" s="261" t="s">
        <v>143</v>
      </c>
      <c r="B40" s="240"/>
      <c r="C40" s="240"/>
      <c r="D40" s="387"/>
      <c r="E40" s="240"/>
      <c r="F40" s="244"/>
      <c r="G40" s="242">
        <f>G39+7</f>
        <v>45758</v>
      </c>
      <c r="H40" s="242">
        <f t="shared" ref="H40" si="12">G40+7</f>
        <v>45765</v>
      </c>
      <c r="I40" s="244" t="s">
        <v>614</v>
      </c>
      <c r="J40" s="404">
        <f>G40-3+TIME(16,0,0)</f>
        <v>45755.6666666667</v>
      </c>
      <c r="K40" s="359"/>
      <c r="L40" s="359"/>
      <c r="M40" s="356"/>
      <c r="P40" s="361"/>
    </row>
    <row r="41" ht="15" customHeight="1" spans="1:16">
      <c r="A41" s="261" t="s">
        <v>143</v>
      </c>
      <c r="B41" s="240"/>
      <c r="C41" s="240"/>
      <c r="D41" s="387"/>
      <c r="E41" s="240"/>
      <c r="F41" s="244"/>
      <c r="G41" s="242">
        <f t="shared" ref="G41:G43" si="13">G40+7</f>
        <v>45765</v>
      </c>
      <c r="H41" s="242">
        <f>G41+6</f>
        <v>45771</v>
      </c>
      <c r="I41" s="244" t="s">
        <v>614</v>
      </c>
      <c r="J41" s="404">
        <f>G41-3+TIME(16,0,0)</f>
        <v>45762.6666666667</v>
      </c>
      <c r="K41" s="359"/>
      <c r="L41" s="359"/>
      <c r="M41" s="356"/>
      <c r="P41" s="361"/>
    </row>
    <row r="42" ht="15" customHeight="1" spans="1:16">
      <c r="A42" s="261" t="s">
        <v>143</v>
      </c>
      <c r="B42" s="240"/>
      <c r="C42" s="240"/>
      <c r="D42" s="387"/>
      <c r="E42" s="240"/>
      <c r="F42" s="244"/>
      <c r="G42" s="242">
        <f t="shared" si="13"/>
        <v>45772</v>
      </c>
      <c r="H42" s="242">
        <f t="shared" ref="H42:H43" si="14">G42+6</f>
        <v>45778</v>
      </c>
      <c r="I42" s="244" t="s">
        <v>614</v>
      </c>
      <c r="J42" s="404">
        <f>G42-3+TIME(16,0,0)</f>
        <v>45769.6666666667</v>
      </c>
      <c r="M42" s="356"/>
      <c r="P42" s="361"/>
    </row>
    <row r="43" ht="15" customHeight="1" spans="1:16">
      <c r="A43" s="261" t="s">
        <v>143</v>
      </c>
      <c r="B43" s="240"/>
      <c r="C43" s="240"/>
      <c r="D43" s="387"/>
      <c r="E43" s="240"/>
      <c r="F43" s="244"/>
      <c r="G43" s="242">
        <f t="shared" si="13"/>
        <v>45779</v>
      </c>
      <c r="H43" s="242">
        <f t="shared" si="14"/>
        <v>45785</v>
      </c>
      <c r="I43" s="244" t="s">
        <v>614</v>
      </c>
      <c r="J43" s="404">
        <f>G43-3+TIME(16,0,0)</f>
        <v>45776.6666666667</v>
      </c>
      <c r="M43" s="356"/>
      <c r="P43" s="361"/>
    </row>
    <row r="44" ht="15" customHeight="1" spans="1:16">
      <c r="A44" s="388"/>
      <c r="B44" s="389"/>
      <c r="C44" s="389"/>
      <c r="D44" s="390"/>
      <c r="E44" s="389"/>
      <c r="F44" s="391"/>
      <c r="G44" s="385"/>
      <c r="H44" s="385"/>
      <c r="I44" s="391"/>
      <c r="J44" s="409"/>
      <c r="M44" s="356"/>
      <c r="P44" s="361"/>
    </row>
    <row r="45" ht="15" customHeight="1" spans="1:16">
      <c r="A45" s="235" t="s">
        <v>661</v>
      </c>
      <c r="B45" s="382"/>
      <c r="C45" s="382"/>
      <c r="D45" s="382"/>
      <c r="E45" s="382"/>
      <c r="F45" s="357"/>
      <c r="G45" s="366"/>
      <c r="H45" s="367"/>
      <c r="I45" s="397"/>
      <c r="J45" s="397"/>
      <c r="M45" s="356"/>
      <c r="P45" s="361"/>
    </row>
    <row r="46" ht="15" customHeight="1" spans="1:16">
      <c r="A46" s="368" t="s">
        <v>593</v>
      </c>
      <c r="B46" s="369" t="s">
        <v>495</v>
      </c>
      <c r="C46" s="369" t="s">
        <v>594</v>
      </c>
      <c r="D46" s="369" t="s">
        <v>595</v>
      </c>
      <c r="E46" s="369" t="s">
        <v>7</v>
      </c>
      <c r="F46" s="368" t="s">
        <v>82</v>
      </c>
      <c r="G46" s="370" t="s">
        <v>10</v>
      </c>
      <c r="H46" s="370" t="s">
        <v>648</v>
      </c>
      <c r="I46" s="399" t="s">
        <v>3</v>
      </c>
      <c r="J46" s="399" t="s">
        <v>599</v>
      </c>
      <c r="M46" s="356"/>
      <c r="P46" s="361"/>
    </row>
    <row r="47" ht="15" customHeight="1" spans="1:16">
      <c r="A47" s="261" t="s">
        <v>662</v>
      </c>
      <c r="B47" s="240" t="s">
        <v>663</v>
      </c>
      <c r="C47" s="240" t="s">
        <v>664</v>
      </c>
      <c r="D47" s="387">
        <v>37</v>
      </c>
      <c r="E47" s="240" t="s">
        <v>663</v>
      </c>
      <c r="F47" s="241"/>
      <c r="G47" s="242">
        <v>45754</v>
      </c>
      <c r="H47" s="242">
        <f t="shared" ref="H47:H48" si="15">G47+7</f>
        <v>45761</v>
      </c>
      <c r="I47" s="244" t="s">
        <v>603</v>
      </c>
      <c r="J47" s="404">
        <f>G47-3+TIME(16,0,0)</f>
        <v>45751.6666666667</v>
      </c>
      <c r="M47" s="356"/>
      <c r="P47" s="361"/>
    </row>
    <row r="48" ht="15" customHeight="1" spans="1:16">
      <c r="A48" s="261" t="s">
        <v>665</v>
      </c>
      <c r="B48" s="240" t="s">
        <v>666</v>
      </c>
      <c r="C48" s="240" t="s">
        <v>667</v>
      </c>
      <c r="D48" s="387">
        <v>74</v>
      </c>
      <c r="E48" s="240" t="s">
        <v>668</v>
      </c>
      <c r="F48" s="244"/>
      <c r="G48" s="242">
        <f>G47+7</f>
        <v>45761</v>
      </c>
      <c r="H48" s="242">
        <f t="shared" si="15"/>
        <v>45768</v>
      </c>
      <c r="I48" s="244" t="s">
        <v>614</v>
      </c>
      <c r="J48" s="404">
        <f>G48-3+TIME(16,0,0)</f>
        <v>45758.6666666667</v>
      </c>
      <c r="M48" s="356"/>
      <c r="P48" s="361"/>
    </row>
    <row r="49" ht="15" customHeight="1" spans="1:16">
      <c r="A49" s="272" t="s">
        <v>669</v>
      </c>
      <c r="B49" s="240" t="s">
        <v>670</v>
      </c>
      <c r="C49" s="240" t="s">
        <v>671</v>
      </c>
      <c r="D49" s="387">
        <v>12</v>
      </c>
      <c r="E49" s="240" t="s">
        <v>672</v>
      </c>
      <c r="F49" s="244"/>
      <c r="G49" s="242">
        <f t="shared" ref="G49:G51" si="16">G48+7</f>
        <v>45768</v>
      </c>
      <c r="H49" s="242">
        <f>G49+8</f>
        <v>45776</v>
      </c>
      <c r="I49" s="244" t="s">
        <v>614</v>
      </c>
      <c r="J49" s="404">
        <f>G49-3+TIME(16,0,0)</f>
        <v>45765.6666666667</v>
      </c>
      <c r="M49" s="356"/>
      <c r="P49" s="361"/>
    </row>
    <row r="50" ht="15" customHeight="1" spans="1:16">
      <c r="A50" s="261" t="s">
        <v>662</v>
      </c>
      <c r="B50" s="240" t="s">
        <v>673</v>
      </c>
      <c r="C50" s="240" t="s">
        <v>664</v>
      </c>
      <c r="D50" s="387">
        <v>38</v>
      </c>
      <c r="E50" s="240" t="s">
        <v>673</v>
      </c>
      <c r="F50" s="244"/>
      <c r="G50" s="242">
        <f t="shared" si="16"/>
        <v>45775</v>
      </c>
      <c r="H50" s="242">
        <f t="shared" ref="H50:H51" si="17">G50+8</f>
        <v>45783</v>
      </c>
      <c r="I50" s="244" t="s">
        <v>603</v>
      </c>
      <c r="J50" s="404">
        <f>G50-3+TIME(16,0,0)</f>
        <v>45772.6666666667</v>
      </c>
      <c r="M50" s="356"/>
      <c r="P50" s="361"/>
    </row>
    <row r="51" ht="15" customHeight="1" spans="1:16">
      <c r="A51" s="261" t="s">
        <v>665</v>
      </c>
      <c r="B51" s="240" t="s">
        <v>674</v>
      </c>
      <c r="C51" s="240" t="s">
        <v>667</v>
      </c>
      <c r="D51" s="387">
        <v>75</v>
      </c>
      <c r="E51" s="240" t="s">
        <v>675</v>
      </c>
      <c r="F51" s="244"/>
      <c r="G51" s="242">
        <f t="shared" si="16"/>
        <v>45782</v>
      </c>
      <c r="H51" s="242">
        <f t="shared" si="17"/>
        <v>45790</v>
      </c>
      <c r="I51" s="244" t="s">
        <v>614</v>
      </c>
      <c r="J51" s="404">
        <f>G51-3+TIME(16,0,0)</f>
        <v>45779.6666666667</v>
      </c>
      <c r="M51" s="356"/>
      <c r="P51" s="361"/>
    </row>
    <row r="52" spans="1:15">
      <c r="A52" s="371"/>
      <c r="B52" s="382"/>
      <c r="C52" s="382"/>
      <c r="D52" s="382"/>
      <c r="E52" s="382"/>
      <c r="F52" s="357"/>
      <c r="G52" s="366"/>
      <c r="H52" s="367"/>
      <c r="I52" s="365"/>
      <c r="J52" s="365"/>
      <c r="K52" s="359"/>
      <c r="L52" s="408"/>
      <c r="M52" s="359"/>
      <c r="N52" s="357"/>
      <c r="O52" s="357"/>
    </row>
    <row r="53" spans="1:15">
      <c r="A53" s="235" t="s">
        <v>676</v>
      </c>
      <c r="B53" s="364"/>
      <c r="C53" s="364"/>
      <c r="D53" s="364"/>
      <c r="E53" s="364"/>
      <c r="F53" s="392"/>
      <c r="G53" s="357"/>
      <c r="H53" s="359"/>
      <c r="I53" s="359"/>
      <c r="J53" s="397"/>
      <c r="K53" s="397"/>
      <c r="L53" s="359"/>
      <c r="M53" s="408"/>
      <c r="N53" s="357"/>
      <c r="O53" s="357"/>
    </row>
    <row r="54" s="355" customFormat="1" ht="15" customHeight="1" spans="1:15">
      <c r="A54" s="368" t="s">
        <v>593</v>
      </c>
      <c r="B54" s="369" t="s">
        <v>495</v>
      </c>
      <c r="C54" s="369" t="s">
        <v>594</v>
      </c>
      <c r="D54" s="369" t="s">
        <v>595</v>
      </c>
      <c r="E54" s="369" t="s">
        <v>7</v>
      </c>
      <c r="F54" s="368" t="s">
        <v>41</v>
      </c>
      <c r="G54" s="370" t="s">
        <v>10</v>
      </c>
      <c r="H54" s="368" t="s">
        <v>677</v>
      </c>
      <c r="I54" s="368" t="s">
        <v>618</v>
      </c>
      <c r="J54" s="368" t="s">
        <v>3</v>
      </c>
      <c r="K54" s="368" t="s">
        <v>599</v>
      </c>
      <c r="M54" s="403"/>
      <c r="N54" s="403"/>
      <c r="O54" s="403"/>
    </row>
    <row r="55" ht="15" customHeight="1" spans="1:16">
      <c r="A55" s="261" t="s">
        <v>678</v>
      </c>
      <c r="B55" s="240" t="s">
        <v>679</v>
      </c>
      <c r="C55" s="240" t="s">
        <v>680</v>
      </c>
      <c r="D55" s="387">
        <v>7</v>
      </c>
      <c r="E55" s="240" t="s">
        <v>679</v>
      </c>
      <c r="F55" s="393"/>
      <c r="G55" s="242">
        <v>45752</v>
      </c>
      <c r="H55" s="242">
        <f>G55+5</f>
        <v>45757</v>
      </c>
      <c r="I55" s="242">
        <f>H55+2</f>
        <v>45759</v>
      </c>
      <c r="J55" s="244" t="s">
        <v>681</v>
      </c>
      <c r="K55" s="404">
        <f>G55-3+TIME(16,0,0)</f>
        <v>45749.6666666667</v>
      </c>
      <c r="M55" s="356"/>
      <c r="P55" s="361"/>
    </row>
    <row r="56" ht="15" customHeight="1" spans="1:16">
      <c r="A56" s="261" t="s">
        <v>682</v>
      </c>
      <c r="B56" s="240" t="s">
        <v>683</v>
      </c>
      <c r="C56" s="240" t="s">
        <v>684</v>
      </c>
      <c r="D56" s="387">
        <v>8</v>
      </c>
      <c r="E56" s="240" t="s">
        <v>683</v>
      </c>
      <c r="F56" s="393"/>
      <c r="G56" s="242">
        <f>G55+7</f>
        <v>45759</v>
      </c>
      <c r="H56" s="242">
        <f t="shared" ref="H56:H59" si="18">G56+5</f>
        <v>45764</v>
      </c>
      <c r="I56" s="242">
        <f t="shared" ref="I56:I59" si="19">H56+2</f>
        <v>45766</v>
      </c>
      <c r="J56" s="244" t="s">
        <v>685</v>
      </c>
      <c r="K56" s="404">
        <f>G56-3+TIME(16,0,0)</f>
        <v>45756.6666666667</v>
      </c>
      <c r="M56" s="356"/>
      <c r="P56" s="361"/>
    </row>
    <row r="57" ht="15" customHeight="1" spans="1:16">
      <c r="A57" s="261" t="s">
        <v>686</v>
      </c>
      <c r="B57" s="240" t="s">
        <v>687</v>
      </c>
      <c r="C57" s="240" t="s">
        <v>688</v>
      </c>
      <c r="D57" s="387">
        <v>57</v>
      </c>
      <c r="E57" s="240" t="s">
        <v>687</v>
      </c>
      <c r="F57" s="393"/>
      <c r="G57" s="242">
        <f t="shared" ref="G57:G59" si="20">G56+7</f>
        <v>45766</v>
      </c>
      <c r="H57" s="242">
        <f t="shared" si="18"/>
        <v>45771</v>
      </c>
      <c r="I57" s="242">
        <f t="shared" si="19"/>
        <v>45773</v>
      </c>
      <c r="J57" s="240" t="s">
        <v>689</v>
      </c>
      <c r="K57" s="404">
        <f>G57-3+TIME(16,0,0)</f>
        <v>45763.6666666667</v>
      </c>
      <c r="M57" s="356"/>
      <c r="P57" s="361"/>
    </row>
    <row r="58" ht="15" customHeight="1" spans="1:16">
      <c r="A58" s="261" t="s">
        <v>678</v>
      </c>
      <c r="B58" s="240" t="s">
        <v>690</v>
      </c>
      <c r="C58" s="240" t="s">
        <v>680</v>
      </c>
      <c r="D58" s="387">
        <v>8</v>
      </c>
      <c r="E58" s="240" t="s">
        <v>690</v>
      </c>
      <c r="F58" s="393"/>
      <c r="G58" s="242">
        <f t="shared" si="20"/>
        <v>45773</v>
      </c>
      <c r="H58" s="242">
        <f t="shared" si="18"/>
        <v>45778</v>
      </c>
      <c r="I58" s="242">
        <f t="shared" si="19"/>
        <v>45780</v>
      </c>
      <c r="J58" s="240" t="s">
        <v>681</v>
      </c>
      <c r="K58" s="404">
        <f>G58-3+TIME(16,0,0)</f>
        <v>45770.6666666667</v>
      </c>
      <c r="M58" s="356"/>
      <c r="P58" s="361"/>
    </row>
    <row r="59" ht="15" customHeight="1" spans="1:16">
      <c r="A59" s="261" t="s">
        <v>682</v>
      </c>
      <c r="B59" s="240" t="s">
        <v>691</v>
      </c>
      <c r="C59" s="240" t="s">
        <v>684</v>
      </c>
      <c r="D59" s="387">
        <v>9</v>
      </c>
      <c r="E59" s="240" t="s">
        <v>691</v>
      </c>
      <c r="F59" s="393"/>
      <c r="G59" s="242">
        <f t="shared" si="20"/>
        <v>45780</v>
      </c>
      <c r="H59" s="242">
        <f t="shared" si="18"/>
        <v>45785</v>
      </c>
      <c r="I59" s="242">
        <f t="shared" si="19"/>
        <v>45787</v>
      </c>
      <c r="J59" s="244" t="s">
        <v>685</v>
      </c>
      <c r="K59" s="404">
        <f>G59-3+TIME(16,0,0)</f>
        <v>45777.6666666667</v>
      </c>
      <c r="M59" s="356"/>
      <c r="P59" s="361"/>
    </row>
    <row r="60" ht="15" customHeight="1" spans="1:16">
      <c r="A60" s="381" t="s">
        <v>692</v>
      </c>
      <c r="B60" s="389"/>
      <c r="C60" s="389"/>
      <c r="D60" s="390"/>
      <c r="E60" s="389"/>
      <c r="F60" s="394"/>
      <c r="G60" s="385"/>
      <c r="H60" s="385"/>
      <c r="I60" s="385"/>
      <c r="J60" s="391"/>
      <c r="K60" s="409"/>
      <c r="M60" s="356"/>
      <c r="P60" s="361"/>
    </row>
    <row r="61" spans="1:8">
      <c r="A61" s="395"/>
      <c r="B61" s="364"/>
      <c r="C61" s="396"/>
      <c r="D61" s="396"/>
      <c r="E61" s="396"/>
      <c r="F61" s="365"/>
      <c r="G61" s="365"/>
      <c r="H61" s="397"/>
    </row>
    <row r="62" spans="1:14">
      <c r="A62" s="235" t="s">
        <v>693</v>
      </c>
      <c r="B62" s="364"/>
      <c r="C62" s="364"/>
      <c r="D62" s="364"/>
      <c r="E62" s="364"/>
      <c r="F62" s="357"/>
      <c r="G62" s="357"/>
      <c r="H62" s="359"/>
      <c r="I62" s="397"/>
      <c r="J62" s="397"/>
      <c r="K62" s="359"/>
      <c r="L62" s="359"/>
      <c r="M62" s="359"/>
      <c r="N62" s="357"/>
    </row>
    <row r="63" s="355" customFormat="1" ht="15" customHeight="1" spans="1:15">
      <c r="A63" s="368" t="s">
        <v>593</v>
      </c>
      <c r="B63" s="398" t="s">
        <v>495</v>
      </c>
      <c r="C63" s="398" t="s">
        <v>594</v>
      </c>
      <c r="D63" s="398" t="s">
        <v>595</v>
      </c>
      <c r="E63" s="398" t="s">
        <v>7</v>
      </c>
      <c r="F63" s="399" t="s">
        <v>66</v>
      </c>
      <c r="G63" s="399" t="s">
        <v>10</v>
      </c>
      <c r="H63" s="399" t="s">
        <v>618</v>
      </c>
      <c r="I63" s="399" t="s">
        <v>3</v>
      </c>
      <c r="J63" s="368" t="s">
        <v>599</v>
      </c>
      <c r="M63" s="403"/>
      <c r="N63" s="403"/>
      <c r="O63" s="403"/>
    </row>
    <row r="64" ht="15" customHeight="1" spans="1:16">
      <c r="A64" s="261" t="s">
        <v>694</v>
      </c>
      <c r="B64" s="240" t="s">
        <v>695</v>
      </c>
      <c r="C64" s="240" t="s">
        <v>696</v>
      </c>
      <c r="D64" s="240" t="s">
        <v>695</v>
      </c>
      <c r="E64" s="240" t="s">
        <v>695</v>
      </c>
      <c r="F64" s="241"/>
      <c r="G64" s="242">
        <v>45754</v>
      </c>
      <c r="H64" s="400">
        <f>G64+6</f>
        <v>45760</v>
      </c>
      <c r="I64" s="244" t="s">
        <v>603</v>
      </c>
      <c r="J64" s="404">
        <f t="shared" ref="J64:J68" si="21">G64-3+TIME(16,0,0)</f>
        <v>45751.6666666667</v>
      </c>
      <c r="M64" s="356"/>
      <c r="P64" s="361"/>
    </row>
    <row r="65" ht="15" customHeight="1" spans="1:16">
      <c r="A65" s="261" t="s">
        <v>143</v>
      </c>
      <c r="B65" s="412"/>
      <c r="C65" s="412"/>
      <c r="D65" s="412"/>
      <c r="E65" s="412"/>
      <c r="F65" s="241"/>
      <c r="G65" s="242">
        <f>G64+7</f>
        <v>45761</v>
      </c>
      <c r="H65" s="400">
        <f t="shared" ref="H65:H68" si="22">G65+6</f>
        <v>45767</v>
      </c>
      <c r="I65" s="244" t="s">
        <v>603</v>
      </c>
      <c r="J65" s="404">
        <f t="shared" si="21"/>
        <v>45758.6666666667</v>
      </c>
      <c r="M65" s="356"/>
      <c r="P65" s="361"/>
    </row>
    <row r="66" ht="15" customHeight="1" spans="1:16">
      <c r="A66" s="261" t="s">
        <v>697</v>
      </c>
      <c r="B66" s="240" t="s">
        <v>698</v>
      </c>
      <c r="C66" s="412" t="s">
        <v>699</v>
      </c>
      <c r="D66" s="412" t="s">
        <v>698</v>
      </c>
      <c r="E66" s="240" t="s">
        <v>698</v>
      </c>
      <c r="F66" s="241"/>
      <c r="G66" s="242">
        <f t="shared" ref="G66:G68" si="23">G65+7</f>
        <v>45768</v>
      </c>
      <c r="H66" s="400">
        <f t="shared" si="22"/>
        <v>45774</v>
      </c>
      <c r="I66" s="244" t="s">
        <v>603</v>
      </c>
      <c r="J66" s="404">
        <f t="shared" si="21"/>
        <v>45765.6666666667</v>
      </c>
      <c r="M66" s="356"/>
      <c r="P66" s="361"/>
    </row>
    <row r="67" ht="15" customHeight="1" spans="1:16">
      <c r="A67" s="261" t="s">
        <v>700</v>
      </c>
      <c r="B67" s="240" t="s">
        <v>701</v>
      </c>
      <c r="C67" s="412" t="s">
        <v>702</v>
      </c>
      <c r="D67" s="412" t="s">
        <v>701</v>
      </c>
      <c r="E67" s="240" t="s">
        <v>701</v>
      </c>
      <c r="F67" s="241"/>
      <c r="G67" s="242">
        <f t="shared" si="23"/>
        <v>45775</v>
      </c>
      <c r="H67" s="400">
        <f t="shared" si="22"/>
        <v>45781</v>
      </c>
      <c r="I67" s="244" t="s">
        <v>603</v>
      </c>
      <c r="J67" s="404">
        <f t="shared" si="21"/>
        <v>45772.6666666667</v>
      </c>
      <c r="M67" s="356"/>
      <c r="P67" s="361"/>
    </row>
    <row r="68" ht="15" customHeight="1" spans="1:16">
      <c r="A68" s="261" t="s">
        <v>694</v>
      </c>
      <c r="B68" s="412" t="s">
        <v>703</v>
      </c>
      <c r="C68" s="412" t="s">
        <v>696</v>
      </c>
      <c r="D68" s="412" t="s">
        <v>703</v>
      </c>
      <c r="E68" s="412" t="s">
        <v>703</v>
      </c>
      <c r="F68" s="241"/>
      <c r="G68" s="242">
        <f t="shared" si="23"/>
        <v>45782</v>
      </c>
      <c r="H68" s="400">
        <f t="shared" si="22"/>
        <v>45788</v>
      </c>
      <c r="I68" s="244" t="s">
        <v>603</v>
      </c>
      <c r="J68" s="404">
        <f t="shared" si="21"/>
        <v>45779.6666666667</v>
      </c>
      <c r="M68" s="356"/>
      <c r="P68" s="361"/>
    </row>
    <row r="69" spans="1:15">
      <c r="A69" s="381" t="s">
        <v>630</v>
      </c>
      <c r="B69" s="364"/>
      <c r="C69" s="364"/>
      <c r="D69" s="364"/>
      <c r="E69" s="364"/>
      <c r="F69" s="357"/>
      <c r="G69" s="401"/>
      <c r="H69" s="408"/>
      <c r="I69" s="359"/>
      <c r="J69" s="397"/>
      <c r="K69" s="397"/>
      <c r="L69" s="359"/>
      <c r="M69" s="359"/>
      <c r="N69" s="401"/>
      <c r="O69" s="357"/>
    </row>
    <row r="70" spans="1:15">
      <c r="A70" s="381"/>
      <c r="B70" s="364"/>
      <c r="C70" s="364"/>
      <c r="D70" s="364"/>
      <c r="E70" s="364"/>
      <c r="F70" s="357"/>
      <c r="G70" s="401"/>
      <c r="H70" s="408"/>
      <c r="I70" s="359"/>
      <c r="J70" s="397"/>
      <c r="K70" s="397"/>
      <c r="L70" s="359"/>
      <c r="M70" s="359"/>
      <c r="N70" s="401"/>
      <c r="O70" s="357"/>
    </row>
    <row r="71" spans="1:15">
      <c r="A71" s="381" t="s">
        <v>704</v>
      </c>
      <c r="B71" s="364"/>
      <c r="C71" s="364"/>
      <c r="D71" s="364"/>
      <c r="E71" s="364"/>
      <c r="F71" s="357"/>
      <c r="G71" s="401"/>
      <c r="H71" s="408"/>
      <c r="I71" s="359"/>
      <c r="J71" s="397"/>
      <c r="K71" s="397"/>
      <c r="L71" s="359"/>
      <c r="M71" s="359"/>
      <c r="N71" s="401"/>
      <c r="O71" s="357"/>
    </row>
    <row r="72" spans="1:15">
      <c r="A72" s="368" t="s">
        <v>593</v>
      </c>
      <c r="B72" s="398" t="s">
        <v>495</v>
      </c>
      <c r="C72" s="398" t="s">
        <v>594</v>
      </c>
      <c r="D72" s="398" t="s">
        <v>595</v>
      </c>
      <c r="E72" s="398" t="s">
        <v>7</v>
      </c>
      <c r="F72" s="399" t="s">
        <v>66</v>
      </c>
      <c r="G72" s="399" t="s">
        <v>10</v>
      </c>
      <c r="H72" s="399" t="s">
        <v>705</v>
      </c>
      <c r="I72" s="399" t="s">
        <v>3</v>
      </c>
      <c r="J72" s="368" t="s">
        <v>599</v>
      </c>
      <c r="K72" s="397"/>
      <c r="L72" s="359"/>
      <c r="M72" s="359"/>
      <c r="N72" s="401"/>
      <c r="O72" s="357"/>
    </row>
    <row r="73" spans="1:15">
      <c r="A73" s="261" t="s">
        <v>143</v>
      </c>
      <c r="B73" s="240"/>
      <c r="C73" s="240"/>
      <c r="D73" s="240"/>
      <c r="E73" s="240"/>
      <c r="F73" s="241"/>
      <c r="G73" s="242"/>
      <c r="H73" s="400"/>
      <c r="I73" s="244"/>
      <c r="J73" s="404">
        <f t="shared" ref="J73" si="24">G73-3+TIME(16,0,0)</f>
        <v>-2.33333333333333</v>
      </c>
      <c r="K73" s="397"/>
      <c r="L73" s="359"/>
      <c r="M73" s="359"/>
      <c r="N73" s="401"/>
      <c r="O73" s="357"/>
    </row>
    <row r="74" spans="1:15">
      <c r="A74" s="261" t="s">
        <v>143</v>
      </c>
      <c r="B74" s="412"/>
      <c r="C74" s="412"/>
      <c r="D74" s="412"/>
      <c r="E74" s="412"/>
      <c r="F74" s="241"/>
      <c r="G74" s="242"/>
      <c r="H74" s="400"/>
      <c r="I74" s="244"/>
      <c r="J74" s="404"/>
      <c r="K74" s="397"/>
      <c r="L74" s="359"/>
      <c r="M74" s="359"/>
      <c r="N74" s="401"/>
      <c r="O74" s="357"/>
    </row>
    <row r="75" spans="1:15">
      <c r="A75" s="261" t="s">
        <v>143</v>
      </c>
      <c r="B75" s="240"/>
      <c r="C75" s="412"/>
      <c r="D75" s="412"/>
      <c r="E75" s="240"/>
      <c r="F75" s="241"/>
      <c r="G75" s="242"/>
      <c r="H75" s="400"/>
      <c r="I75" s="244"/>
      <c r="J75" s="404"/>
      <c r="K75" s="397"/>
      <c r="L75" s="359"/>
      <c r="M75" s="359"/>
      <c r="N75" s="401"/>
      <c r="O75" s="357"/>
    </row>
    <row r="76" spans="1:15">
      <c r="A76" s="261" t="s">
        <v>143</v>
      </c>
      <c r="B76" s="240"/>
      <c r="C76" s="412"/>
      <c r="D76" s="412"/>
      <c r="E76" s="240"/>
      <c r="F76" s="241"/>
      <c r="G76" s="242"/>
      <c r="H76" s="400"/>
      <c r="I76" s="244"/>
      <c r="J76" s="404"/>
      <c r="K76" s="397"/>
      <c r="L76" s="359"/>
      <c r="M76" s="359"/>
      <c r="N76" s="401"/>
      <c r="O76" s="357"/>
    </row>
    <row r="77" spans="1:15">
      <c r="A77" s="261" t="s">
        <v>143</v>
      </c>
      <c r="B77" s="412"/>
      <c r="C77" s="412"/>
      <c r="D77" s="412"/>
      <c r="E77" s="412"/>
      <c r="F77" s="241"/>
      <c r="G77" s="242"/>
      <c r="H77" s="400"/>
      <c r="I77" s="244"/>
      <c r="J77" s="404"/>
      <c r="K77" s="397"/>
      <c r="L77" s="359"/>
      <c r="M77" s="359"/>
      <c r="N77" s="401"/>
      <c r="O77" s="357"/>
    </row>
    <row r="78" spans="1:15">
      <c r="A78" s="381"/>
      <c r="B78" s="364"/>
      <c r="C78" s="364"/>
      <c r="D78" s="364"/>
      <c r="E78" s="364"/>
      <c r="F78" s="357"/>
      <c r="G78" s="401"/>
      <c r="H78" s="408"/>
      <c r="I78" s="359"/>
      <c r="J78" s="397"/>
      <c r="K78" s="397"/>
      <c r="L78" s="359"/>
      <c r="M78" s="359"/>
      <c r="N78" s="401"/>
      <c r="O78" s="357"/>
    </row>
    <row r="79" spans="1:15">
      <c r="A79" s="381"/>
      <c r="B79" s="364"/>
      <c r="C79" s="364"/>
      <c r="D79" s="364"/>
      <c r="E79" s="364"/>
      <c r="F79" s="357"/>
      <c r="G79" s="401"/>
      <c r="H79" s="408"/>
      <c r="I79" s="359"/>
      <c r="J79" s="397"/>
      <c r="K79" s="397"/>
      <c r="L79" s="359"/>
      <c r="M79" s="359"/>
      <c r="N79" s="401"/>
      <c r="O79" s="357"/>
    </row>
    <row r="80" spans="1:15">
      <c r="A80" s="235" t="s">
        <v>706</v>
      </c>
      <c r="B80" s="364"/>
      <c r="C80" s="364"/>
      <c r="D80" s="364"/>
      <c r="E80" s="364"/>
      <c r="F80" s="392"/>
      <c r="G80" s="357"/>
      <c r="H80" s="359"/>
      <c r="I80" s="359"/>
      <c r="J80" s="397"/>
      <c r="K80" s="397"/>
      <c r="L80" s="359"/>
      <c r="M80" s="359"/>
      <c r="N80" s="401"/>
      <c r="O80" s="365"/>
    </row>
    <row r="81" s="358" customFormat="1" ht="15" customHeight="1" spans="1:16">
      <c r="A81" s="413" t="s">
        <v>593</v>
      </c>
      <c r="B81" s="414" t="s">
        <v>495</v>
      </c>
      <c r="C81" s="414" t="s">
        <v>594</v>
      </c>
      <c r="D81" s="414" t="s">
        <v>595</v>
      </c>
      <c r="E81" s="414" t="s">
        <v>7</v>
      </c>
      <c r="F81" s="413" t="s">
        <v>145</v>
      </c>
      <c r="G81" s="415" t="s">
        <v>10</v>
      </c>
      <c r="H81" s="413" t="s">
        <v>705</v>
      </c>
      <c r="I81" s="413" t="s">
        <v>707</v>
      </c>
      <c r="J81" s="413" t="s">
        <v>3</v>
      </c>
      <c r="K81" s="368" t="s">
        <v>599</v>
      </c>
      <c r="N81" s="431"/>
      <c r="O81" s="431"/>
      <c r="P81" s="431"/>
    </row>
    <row r="82" ht="15" customHeight="1" spans="1:11">
      <c r="A82" s="261" t="s">
        <v>143</v>
      </c>
      <c r="B82" s="240"/>
      <c r="C82" s="240"/>
      <c r="D82" s="240"/>
      <c r="E82" s="240"/>
      <c r="F82" s="416"/>
      <c r="G82" s="242">
        <v>45750</v>
      </c>
      <c r="H82" s="242">
        <f t="shared" ref="H82:H86" si="25">G82+7</f>
        <v>45757</v>
      </c>
      <c r="I82" s="242">
        <f>H82+1</f>
        <v>45758</v>
      </c>
      <c r="J82" s="244"/>
      <c r="K82" s="404">
        <f>G82-3+TIME(16,0,0)</f>
        <v>45747.6666666667</v>
      </c>
    </row>
    <row r="83" ht="15" customHeight="1" spans="1:11">
      <c r="A83" s="261" t="s">
        <v>143</v>
      </c>
      <c r="B83" s="240"/>
      <c r="C83" s="240"/>
      <c r="D83" s="240"/>
      <c r="E83" s="240"/>
      <c r="F83" s="416"/>
      <c r="G83" s="242">
        <f>G82+7</f>
        <v>45757</v>
      </c>
      <c r="H83" s="242">
        <f t="shared" si="25"/>
        <v>45764</v>
      </c>
      <c r="I83" s="242">
        <f t="shared" ref="I83:I86" si="26">H83+1</f>
        <v>45765</v>
      </c>
      <c r="J83" s="244"/>
      <c r="K83" s="404">
        <f>G83-3+TIME(16,0,0)</f>
        <v>45754.6666666667</v>
      </c>
    </row>
    <row r="84" ht="15" customHeight="1" spans="1:11">
      <c r="A84" s="261" t="s">
        <v>143</v>
      </c>
      <c r="B84" s="240"/>
      <c r="C84" s="240"/>
      <c r="D84" s="240"/>
      <c r="E84" s="240"/>
      <c r="F84" s="416"/>
      <c r="G84" s="242">
        <f t="shared" ref="G84:G86" si="27">G83+7</f>
        <v>45764</v>
      </c>
      <c r="H84" s="242">
        <f t="shared" si="25"/>
        <v>45771</v>
      </c>
      <c r="I84" s="242">
        <f t="shared" si="26"/>
        <v>45772</v>
      </c>
      <c r="J84" s="244"/>
      <c r="K84" s="404">
        <f>G84-3+TIME(16,0,0)</f>
        <v>45761.6666666667</v>
      </c>
    </row>
    <row r="85" ht="15" customHeight="1" spans="1:11">
      <c r="A85" s="261" t="s">
        <v>143</v>
      </c>
      <c r="B85" s="240"/>
      <c r="C85" s="240"/>
      <c r="D85" s="240"/>
      <c r="E85" s="240"/>
      <c r="F85" s="417"/>
      <c r="G85" s="242">
        <f t="shared" si="27"/>
        <v>45771</v>
      </c>
      <c r="H85" s="242">
        <f t="shared" si="25"/>
        <v>45778</v>
      </c>
      <c r="I85" s="242">
        <f t="shared" si="26"/>
        <v>45779</v>
      </c>
      <c r="J85" s="244"/>
      <c r="K85" s="404">
        <f>G85-3+TIME(16,0,0)</f>
        <v>45768.6666666667</v>
      </c>
    </row>
    <row r="86" ht="15" customHeight="1" spans="1:11">
      <c r="A86" s="261" t="s">
        <v>143</v>
      </c>
      <c r="B86" s="240"/>
      <c r="C86" s="240"/>
      <c r="D86" s="240"/>
      <c r="E86" s="240"/>
      <c r="F86" s="417"/>
      <c r="G86" s="242">
        <f t="shared" si="27"/>
        <v>45778</v>
      </c>
      <c r="H86" s="242">
        <f t="shared" si="25"/>
        <v>45785</v>
      </c>
      <c r="I86" s="242">
        <f t="shared" si="26"/>
        <v>45786</v>
      </c>
      <c r="J86" s="244"/>
      <c r="K86" s="404">
        <f>G86-3+TIME(16,0,0)</f>
        <v>45775.6666666667</v>
      </c>
    </row>
    <row r="87" spans="1:14">
      <c r="A87" s="371"/>
      <c r="B87" s="364"/>
      <c r="C87" s="364"/>
      <c r="D87" s="364"/>
      <c r="E87" s="364"/>
      <c r="F87" s="418"/>
      <c r="G87" s="366"/>
      <c r="H87" s="367"/>
      <c r="I87" s="366"/>
      <c r="J87" s="401"/>
      <c r="K87" s="359"/>
      <c r="L87" s="367"/>
      <c r="M87" s="359"/>
      <c r="N87" s="365"/>
    </row>
    <row r="88" s="359" customFormat="1" ht="15" customHeight="1" spans="1:16">
      <c r="A88" s="381" t="s">
        <v>708</v>
      </c>
      <c r="B88" s="364"/>
      <c r="C88" s="419"/>
      <c r="D88" s="419"/>
      <c r="E88" s="419"/>
      <c r="F88" s="420"/>
      <c r="G88" s="421"/>
      <c r="H88" s="422"/>
      <c r="I88" s="422"/>
      <c r="J88" s="432"/>
      <c r="K88" s="432"/>
      <c r="M88" s="367"/>
      <c r="N88" s="357"/>
      <c r="O88" s="401"/>
      <c r="P88" s="357"/>
    </row>
    <row r="89" s="358" customFormat="1" ht="15" customHeight="1" spans="1:14">
      <c r="A89" s="413" t="s">
        <v>593</v>
      </c>
      <c r="B89" s="414" t="s">
        <v>495</v>
      </c>
      <c r="C89" s="414" t="s">
        <v>594</v>
      </c>
      <c r="D89" s="414" t="s">
        <v>595</v>
      </c>
      <c r="E89" s="414" t="s">
        <v>7</v>
      </c>
      <c r="F89" s="413" t="s">
        <v>41</v>
      </c>
      <c r="G89" s="415" t="s">
        <v>10</v>
      </c>
      <c r="H89" s="413" t="s">
        <v>709</v>
      </c>
      <c r="I89" s="415" t="s">
        <v>710</v>
      </c>
      <c r="J89" s="413" t="s">
        <v>3</v>
      </c>
      <c r="K89" s="368" t="s">
        <v>599</v>
      </c>
      <c r="L89" s="433"/>
      <c r="M89" s="431"/>
      <c r="N89" s="431"/>
    </row>
    <row r="90" ht="15" customHeight="1" spans="1:16">
      <c r="A90" s="261" t="s">
        <v>143</v>
      </c>
      <c r="B90" s="387"/>
      <c r="C90" s="240"/>
      <c r="D90" s="240"/>
      <c r="E90" s="387"/>
      <c r="F90" s="417"/>
      <c r="G90" s="242">
        <v>45751</v>
      </c>
      <c r="H90" s="242">
        <f t="shared" ref="H90:H94" si="28">G90+6</f>
        <v>45757</v>
      </c>
      <c r="I90" s="242">
        <f>H90+2</f>
        <v>45759</v>
      </c>
      <c r="J90" s="244"/>
      <c r="K90" s="404">
        <f>G90-3+TIME(16,0,0)</f>
        <v>45748.6666666667</v>
      </c>
      <c r="M90" s="356"/>
      <c r="P90" s="361"/>
    </row>
    <row r="91" ht="15" customHeight="1" spans="1:16">
      <c r="A91" s="261" t="s">
        <v>143</v>
      </c>
      <c r="B91" s="240"/>
      <c r="C91" s="240"/>
      <c r="D91" s="240"/>
      <c r="E91" s="240"/>
      <c r="F91" s="416"/>
      <c r="G91" s="242">
        <f>G90+7</f>
        <v>45758</v>
      </c>
      <c r="H91" s="242">
        <f t="shared" si="28"/>
        <v>45764</v>
      </c>
      <c r="I91" s="242">
        <f>H91+2</f>
        <v>45766</v>
      </c>
      <c r="J91" s="244"/>
      <c r="K91" s="404">
        <f>G91-3+TIME(16,0,0)</f>
        <v>45755.6666666667</v>
      </c>
      <c r="M91" s="356"/>
      <c r="P91" s="361"/>
    </row>
    <row r="92" ht="15" customHeight="1" spans="1:16">
      <c r="A92" s="261" t="s">
        <v>143</v>
      </c>
      <c r="B92" s="387"/>
      <c r="C92" s="240"/>
      <c r="D92" s="240"/>
      <c r="E92" s="387"/>
      <c r="F92" s="417"/>
      <c r="G92" s="242">
        <f t="shared" ref="G92:G94" si="29">G91+7</f>
        <v>45765</v>
      </c>
      <c r="H92" s="242">
        <f t="shared" si="28"/>
        <v>45771</v>
      </c>
      <c r="I92" s="242">
        <f>H92+2</f>
        <v>45773</v>
      </c>
      <c r="J92" s="244"/>
      <c r="K92" s="404">
        <f>G92-3+TIME(16,0,0)</f>
        <v>45762.6666666667</v>
      </c>
      <c r="M92" s="356"/>
      <c r="P92" s="361"/>
    </row>
    <row r="93" ht="15" customHeight="1" spans="1:16">
      <c r="A93" s="261" t="s">
        <v>143</v>
      </c>
      <c r="B93" s="387"/>
      <c r="C93" s="240"/>
      <c r="D93" s="240"/>
      <c r="E93" s="387"/>
      <c r="F93" s="417"/>
      <c r="G93" s="242">
        <f t="shared" si="29"/>
        <v>45772</v>
      </c>
      <c r="H93" s="242">
        <f t="shared" si="28"/>
        <v>45778</v>
      </c>
      <c r="I93" s="242">
        <f t="shared" ref="I93:I94" si="30">H93+2</f>
        <v>45780</v>
      </c>
      <c r="J93" s="244"/>
      <c r="K93" s="404">
        <f>G93-3+TIME(16,0,0)</f>
        <v>45769.6666666667</v>
      </c>
      <c r="M93" s="356"/>
      <c r="P93" s="361"/>
    </row>
    <row r="94" ht="15" customHeight="1" spans="1:16">
      <c r="A94" s="261" t="s">
        <v>143</v>
      </c>
      <c r="B94" s="387"/>
      <c r="C94" s="240"/>
      <c r="D94" s="240"/>
      <c r="E94" s="387"/>
      <c r="F94" s="416"/>
      <c r="G94" s="242">
        <f t="shared" si="29"/>
        <v>45779</v>
      </c>
      <c r="H94" s="242">
        <f t="shared" si="28"/>
        <v>45785</v>
      </c>
      <c r="I94" s="242">
        <f t="shared" si="30"/>
        <v>45787</v>
      </c>
      <c r="J94" s="244"/>
      <c r="K94" s="404">
        <f>G94-3+TIME(16,0,0)</f>
        <v>45776.6666666667</v>
      </c>
      <c r="M94" s="356"/>
      <c r="P94" s="361"/>
    </row>
    <row r="95" spans="1:14">
      <c r="A95" s="381"/>
      <c r="B95" s="364"/>
      <c r="C95" s="364"/>
      <c r="D95" s="364"/>
      <c r="E95" s="364"/>
      <c r="F95" s="357"/>
      <c r="G95" s="401"/>
      <c r="H95" s="408"/>
      <c r="I95" s="408"/>
      <c r="J95" s="408"/>
      <c r="K95" s="359"/>
      <c r="L95" s="359"/>
      <c r="M95" s="359"/>
      <c r="N95" s="401"/>
    </row>
    <row r="96" spans="1:13">
      <c r="A96" s="235" t="s">
        <v>711</v>
      </c>
      <c r="B96" s="403"/>
      <c r="C96" s="403"/>
      <c r="D96" s="403"/>
      <c r="E96" s="403"/>
      <c r="F96" s="403"/>
      <c r="G96" s="403"/>
      <c r="H96" s="403"/>
      <c r="I96" s="403"/>
      <c r="J96" s="403"/>
      <c r="K96" s="403"/>
      <c r="L96" s="403"/>
      <c r="M96" s="375"/>
    </row>
    <row r="97" s="355" customFormat="1" ht="15" customHeight="1" spans="1:14">
      <c r="A97" s="368" t="s">
        <v>593</v>
      </c>
      <c r="B97" s="369" t="s">
        <v>495</v>
      </c>
      <c r="C97" s="369" t="s">
        <v>594</v>
      </c>
      <c r="D97" s="369" t="s">
        <v>595</v>
      </c>
      <c r="E97" s="369" t="s">
        <v>7</v>
      </c>
      <c r="F97" s="368" t="s">
        <v>180</v>
      </c>
      <c r="G97" s="370" t="s">
        <v>10</v>
      </c>
      <c r="H97" s="368" t="s">
        <v>597</v>
      </c>
      <c r="I97" s="368" t="s">
        <v>598</v>
      </c>
      <c r="J97" s="368" t="s">
        <v>3</v>
      </c>
      <c r="K97" s="368" t="s">
        <v>599</v>
      </c>
      <c r="L97" s="403"/>
      <c r="M97" s="403"/>
      <c r="N97" s="403"/>
    </row>
    <row r="98" s="360" customFormat="1" ht="15" customHeight="1" spans="1:14">
      <c r="A98" s="261" t="s">
        <v>143</v>
      </c>
      <c r="B98" s="240"/>
      <c r="C98" s="240"/>
      <c r="D98" s="240"/>
      <c r="E98" s="240"/>
      <c r="F98" s="241"/>
      <c r="G98" s="242">
        <v>45751</v>
      </c>
      <c r="H98" s="242">
        <f>G98+8</f>
        <v>45759</v>
      </c>
      <c r="I98" s="242">
        <f>G98+10</f>
        <v>45761</v>
      </c>
      <c r="J98" s="434" t="s">
        <v>614</v>
      </c>
      <c r="K98" s="404">
        <f>G98-3+TIME(16,0,0)</f>
        <v>45748.6666666667</v>
      </c>
      <c r="L98" s="435"/>
      <c r="M98" s="435"/>
      <c r="N98" s="435"/>
    </row>
    <row r="99" ht="15" customHeight="1" spans="1:16">
      <c r="A99" s="261" t="s">
        <v>143</v>
      </c>
      <c r="B99" s="240"/>
      <c r="C99" s="240"/>
      <c r="D99" s="240"/>
      <c r="E99" s="240"/>
      <c r="F99" s="241"/>
      <c r="G99" s="242">
        <f>G98+7</f>
        <v>45758</v>
      </c>
      <c r="H99" s="242">
        <f>G99+8</f>
        <v>45766</v>
      </c>
      <c r="I99" s="242">
        <f>G99+10</f>
        <v>45768</v>
      </c>
      <c r="J99" s="434" t="s">
        <v>614</v>
      </c>
      <c r="K99" s="404">
        <f>G99-3+TIME(16,0,0)</f>
        <v>45755.6666666667</v>
      </c>
      <c r="L99" s="356"/>
      <c r="M99" s="356"/>
      <c r="O99" s="361"/>
      <c r="P99" s="361"/>
    </row>
    <row r="100" ht="15" customHeight="1" spans="1:16">
      <c r="A100" s="261" t="s">
        <v>143</v>
      </c>
      <c r="B100" s="240"/>
      <c r="C100" s="240"/>
      <c r="D100" s="240"/>
      <c r="E100" s="240"/>
      <c r="F100" s="241"/>
      <c r="G100" s="242">
        <f t="shared" ref="G100:G102" si="31">G99+7</f>
        <v>45765</v>
      </c>
      <c r="H100" s="242">
        <f t="shared" ref="H100:H102" si="32">G100+8</f>
        <v>45773</v>
      </c>
      <c r="I100" s="242">
        <f t="shared" ref="I100:I102" si="33">G100+10</f>
        <v>45775</v>
      </c>
      <c r="J100" s="434" t="s">
        <v>614</v>
      </c>
      <c r="K100" s="404">
        <f>G100-3+TIME(16,0,0)</f>
        <v>45762.6666666667</v>
      </c>
      <c r="L100" s="356"/>
      <c r="M100" s="356"/>
      <c r="O100" s="361"/>
      <c r="P100" s="361"/>
    </row>
    <row r="101" ht="15" customHeight="1" spans="1:16">
      <c r="A101" s="261" t="s">
        <v>143</v>
      </c>
      <c r="B101" s="244"/>
      <c r="C101" s="244"/>
      <c r="D101" s="244"/>
      <c r="E101" s="244"/>
      <c r="F101" s="244"/>
      <c r="G101" s="242">
        <f t="shared" si="31"/>
        <v>45772</v>
      </c>
      <c r="H101" s="242">
        <f t="shared" si="32"/>
        <v>45780</v>
      </c>
      <c r="I101" s="242">
        <f t="shared" si="33"/>
        <v>45782</v>
      </c>
      <c r="J101" s="434" t="s">
        <v>614</v>
      </c>
      <c r="K101" s="404">
        <f>G101-3+TIME(16,0,0)</f>
        <v>45769.6666666667</v>
      </c>
      <c r="L101" s="356"/>
      <c r="M101" s="356"/>
      <c r="O101" s="361"/>
      <c r="P101" s="361"/>
    </row>
    <row r="102" ht="16.5" customHeight="1" spans="1:16">
      <c r="A102" s="261" t="s">
        <v>143</v>
      </c>
      <c r="B102" s="240"/>
      <c r="C102" s="240"/>
      <c r="D102" s="240"/>
      <c r="E102" s="240"/>
      <c r="F102" s="244"/>
      <c r="G102" s="242">
        <f t="shared" si="31"/>
        <v>45779</v>
      </c>
      <c r="H102" s="242">
        <f t="shared" si="32"/>
        <v>45787</v>
      </c>
      <c r="I102" s="242">
        <f t="shared" si="33"/>
        <v>45789</v>
      </c>
      <c r="J102" s="434" t="s">
        <v>614</v>
      </c>
      <c r="K102" s="404">
        <f>G102-3+TIME(16,0,0)</f>
        <v>45776.6666666667</v>
      </c>
      <c r="L102" s="356"/>
      <c r="M102" s="356"/>
      <c r="O102" s="361"/>
      <c r="P102" s="361"/>
    </row>
    <row r="103" spans="1:16">
      <c r="A103" s="381" t="s">
        <v>630</v>
      </c>
      <c r="B103" s="364"/>
      <c r="C103" s="364"/>
      <c r="D103" s="364"/>
      <c r="E103" s="364"/>
      <c r="F103" s="365"/>
      <c r="G103" s="366"/>
      <c r="H103" s="367"/>
      <c r="I103" s="367"/>
      <c r="J103" s="367"/>
      <c r="K103" s="367"/>
      <c r="L103" s="397"/>
      <c r="M103" s="397"/>
      <c r="N103" s="357"/>
      <c r="O103" s="401"/>
      <c r="P103" s="436"/>
    </row>
    <row r="104" spans="1:15">
      <c r="A104" s="359"/>
      <c r="B104" s="364"/>
      <c r="C104" s="364"/>
      <c r="D104" s="364"/>
      <c r="E104" s="364"/>
      <c r="F104" s="365"/>
      <c r="G104" s="366"/>
      <c r="H104" s="367"/>
      <c r="I104" s="367"/>
      <c r="J104" s="367"/>
      <c r="K104" s="367"/>
      <c r="L104" s="397"/>
      <c r="M104" s="397"/>
      <c r="N104" s="357"/>
      <c r="O104" s="401"/>
    </row>
    <row r="105" spans="1:13">
      <c r="A105" s="235" t="s">
        <v>712</v>
      </c>
      <c r="B105" s="373"/>
      <c r="C105" s="373"/>
      <c r="D105" s="373"/>
      <c r="E105" s="373"/>
      <c r="F105" s="374"/>
      <c r="G105" s="383"/>
      <c r="H105" s="375"/>
      <c r="I105" s="375"/>
      <c r="J105" s="375"/>
      <c r="K105" s="375"/>
      <c r="L105" s="375"/>
      <c r="M105" s="375"/>
    </row>
    <row r="106" s="355" customFormat="1" ht="15" customHeight="1" spans="1:15">
      <c r="A106" s="368" t="s">
        <v>593</v>
      </c>
      <c r="B106" s="369" t="s">
        <v>495</v>
      </c>
      <c r="C106" s="369" t="s">
        <v>594</v>
      </c>
      <c r="D106" s="369" t="s">
        <v>595</v>
      </c>
      <c r="E106" s="369" t="s">
        <v>7</v>
      </c>
      <c r="F106" s="399" t="s">
        <v>145</v>
      </c>
      <c r="G106" s="370" t="s">
        <v>10</v>
      </c>
      <c r="H106" s="368" t="s">
        <v>713</v>
      </c>
      <c r="I106" s="368" t="s">
        <v>714</v>
      </c>
      <c r="J106" s="368" t="s">
        <v>660</v>
      </c>
      <c r="K106" s="399" t="s">
        <v>3</v>
      </c>
      <c r="L106" s="368" t="s">
        <v>599</v>
      </c>
      <c r="M106" s="403"/>
      <c r="N106" s="403"/>
      <c r="O106" s="403"/>
    </row>
    <row r="107" ht="15" customHeight="1" spans="1:16">
      <c r="A107" s="261" t="s">
        <v>715</v>
      </c>
      <c r="B107" s="240" t="s">
        <v>716</v>
      </c>
      <c r="C107" s="240" t="s">
        <v>717</v>
      </c>
      <c r="D107" s="387" t="s">
        <v>716</v>
      </c>
      <c r="E107" s="240" t="s">
        <v>716</v>
      </c>
      <c r="F107" s="244"/>
      <c r="G107" s="400">
        <v>45750</v>
      </c>
      <c r="H107" s="400">
        <f>G107+8</f>
        <v>45758</v>
      </c>
      <c r="I107" s="400" t="s">
        <v>438</v>
      </c>
      <c r="J107" s="400">
        <f>G107+11</f>
        <v>45761</v>
      </c>
      <c r="K107" s="244" t="s">
        <v>603</v>
      </c>
      <c r="L107" s="404">
        <f>G107-3+TIME(16,0,0)</f>
        <v>45747.6666666667</v>
      </c>
      <c r="M107" s="356"/>
      <c r="P107" s="361"/>
    </row>
    <row r="108" ht="15" customHeight="1" spans="1:16">
      <c r="A108" s="261" t="s">
        <v>718</v>
      </c>
      <c r="B108" s="423" t="s">
        <v>719</v>
      </c>
      <c r="C108" s="240" t="s">
        <v>720</v>
      </c>
      <c r="D108" s="387" t="s">
        <v>721</v>
      </c>
      <c r="E108" s="240" t="s">
        <v>719</v>
      </c>
      <c r="F108" s="244"/>
      <c r="G108" s="400">
        <f>G107+7</f>
        <v>45757</v>
      </c>
      <c r="H108" s="400">
        <f>G108+8</f>
        <v>45765</v>
      </c>
      <c r="I108" s="400" t="s">
        <v>438</v>
      </c>
      <c r="J108" s="400">
        <f>G108+11</f>
        <v>45768</v>
      </c>
      <c r="K108" s="244" t="s">
        <v>722</v>
      </c>
      <c r="L108" s="404">
        <f>G108-3+TIME(16,0,0)</f>
        <v>45754.6666666667</v>
      </c>
      <c r="M108" s="356"/>
      <c r="P108" s="361"/>
    </row>
    <row r="109" ht="15" customHeight="1" spans="1:16">
      <c r="A109" s="261" t="s">
        <v>723</v>
      </c>
      <c r="B109" s="240" t="s">
        <v>724</v>
      </c>
      <c r="C109" s="240" t="s">
        <v>725</v>
      </c>
      <c r="D109" s="387" t="s">
        <v>724</v>
      </c>
      <c r="E109" s="240" t="s">
        <v>724</v>
      </c>
      <c r="F109" s="244"/>
      <c r="G109" s="400">
        <f t="shared" ref="G109:G111" si="34">G108+7</f>
        <v>45764</v>
      </c>
      <c r="H109" s="400">
        <f>G109+8</f>
        <v>45772</v>
      </c>
      <c r="I109" s="400" t="s">
        <v>438</v>
      </c>
      <c r="J109" s="400">
        <f>J108+7</f>
        <v>45775</v>
      </c>
      <c r="K109" s="244" t="s">
        <v>603</v>
      </c>
      <c r="L109" s="404">
        <f>G109-3+TIME(16,0,0)</f>
        <v>45761.6666666667</v>
      </c>
      <c r="M109" s="356"/>
      <c r="P109" s="361"/>
    </row>
    <row r="110" ht="15" customHeight="1" spans="1:16">
      <c r="A110" s="261" t="s">
        <v>715</v>
      </c>
      <c r="B110" s="240" t="s">
        <v>726</v>
      </c>
      <c r="C110" s="240" t="s">
        <v>717</v>
      </c>
      <c r="D110" s="387" t="s">
        <v>726</v>
      </c>
      <c r="E110" s="240" t="s">
        <v>726</v>
      </c>
      <c r="F110" s="244"/>
      <c r="G110" s="400">
        <f t="shared" si="34"/>
        <v>45771</v>
      </c>
      <c r="H110" s="400">
        <f>G110+8</f>
        <v>45779</v>
      </c>
      <c r="I110" s="400">
        <f t="shared" ref="I110:I111" si="35">H110+1</f>
        <v>45780</v>
      </c>
      <c r="J110" s="400">
        <f>J109+7</f>
        <v>45782</v>
      </c>
      <c r="K110" s="244" t="s">
        <v>603</v>
      </c>
      <c r="L110" s="404">
        <f>G110-3+TIME(16,0,0)</f>
        <v>45768.6666666667</v>
      </c>
      <c r="M110" s="356"/>
      <c r="P110" s="361"/>
    </row>
    <row r="111" ht="15" customHeight="1" spans="1:16">
      <c r="A111" s="261" t="s">
        <v>718</v>
      </c>
      <c r="B111" s="387" t="s">
        <v>727</v>
      </c>
      <c r="C111" s="240" t="s">
        <v>720</v>
      </c>
      <c r="D111" s="387" t="s">
        <v>728</v>
      </c>
      <c r="E111" s="387" t="s">
        <v>727</v>
      </c>
      <c r="F111" s="244"/>
      <c r="G111" s="400">
        <f t="shared" si="34"/>
        <v>45778</v>
      </c>
      <c r="H111" s="400">
        <f>G111+8</f>
        <v>45786</v>
      </c>
      <c r="I111" s="400">
        <f t="shared" si="35"/>
        <v>45787</v>
      </c>
      <c r="J111" s="400">
        <f t="shared" ref="J111" si="36">I111+2</f>
        <v>45789</v>
      </c>
      <c r="K111" s="244" t="s">
        <v>722</v>
      </c>
      <c r="L111" s="404">
        <f>G111-3+TIME(16,0,0)</f>
        <v>45775.6666666667</v>
      </c>
      <c r="M111" s="356"/>
      <c r="P111" s="361"/>
    </row>
    <row r="112" spans="1:13">
      <c r="A112" s="381" t="s">
        <v>630</v>
      </c>
      <c r="B112" s="424"/>
      <c r="C112" s="424"/>
      <c r="D112" s="424"/>
      <c r="E112" s="424"/>
      <c r="F112" s="365"/>
      <c r="G112" s="366"/>
      <c r="H112" s="367"/>
      <c r="I112" s="367"/>
      <c r="J112" s="397"/>
      <c r="K112" s="397"/>
      <c r="L112" s="375"/>
      <c r="M112" s="375"/>
    </row>
    <row r="113" spans="1:13">
      <c r="A113" s="381"/>
      <c r="B113" s="424"/>
      <c r="C113" s="424"/>
      <c r="D113" s="424"/>
      <c r="E113" s="424"/>
      <c r="F113" s="365"/>
      <c r="G113" s="366"/>
      <c r="H113" s="367"/>
      <c r="I113" s="367"/>
      <c r="J113" s="397"/>
      <c r="K113" s="397"/>
      <c r="L113" s="375"/>
      <c r="M113" s="375"/>
    </row>
    <row r="114" hidden="1" spans="1:14">
      <c r="A114" s="235" t="s">
        <v>729</v>
      </c>
      <c r="B114" s="424"/>
      <c r="C114" s="424"/>
      <c r="D114" s="424"/>
      <c r="E114" s="424"/>
      <c r="F114" s="365"/>
      <c r="G114" s="366"/>
      <c r="H114" s="367"/>
      <c r="I114" s="397"/>
      <c r="J114" s="397"/>
      <c r="K114" s="397"/>
      <c r="L114" s="375"/>
      <c r="M114" s="375"/>
      <c r="N114" s="383"/>
    </row>
    <row r="115" s="358" customFormat="1" ht="15" hidden="1" customHeight="1" spans="1:14">
      <c r="A115" s="413" t="s">
        <v>593</v>
      </c>
      <c r="B115" s="414" t="s">
        <v>495</v>
      </c>
      <c r="C115" s="414" t="s">
        <v>594</v>
      </c>
      <c r="D115" s="414" t="s">
        <v>595</v>
      </c>
      <c r="E115" s="414" t="s">
        <v>7</v>
      </c>
      <c r="F115" s="413" t="s">
        <v>6</v>
      </c>
      <c r="G115" s="415" t="s">
        <v>10</v>
      </c>
      <c r="H115" s="413" t="s">
        <v>730</v>
      </c>
      <c r="I115" s="413" t="s">
        <v>731</v>
      </c>
      <c r="J115" s="413" t="s">
        <v>732</v>
      </c>
      <c r="K115" s="413" t="s">
        <v>3</v>
      </c>
      <c r="L115" s="368" t="s">
        <v>599</v>
      </c>
      <c r="M115" s="431"/>
      <c r="N115" s="431"/>
    </row>
    <row r="116" ht="15" hidden="1" customHeight="1" spans="1:16">
      <c r="A116" s="261" t="s">
        <v>143</v>
      </c>
      <c r="B116" s="240"/>
      <c r="C116" s="240"/>
      <c r="D116" s="240"/>
      <c r="E116" s="240"/>
      <c r="F116" s="425"/>
      <c r="G116" s="242">
        <v>44931</v>
      </c>
      <c r="H116" s="242">
        <f>G116+7</f>
        <v>44938</v>
      </c>
      <c r="I116" s="242">
        <f>H116+1</f>
        <v>44939</v>
      </c>
      <c r="J116" s="242">
        <f t="shared" ref="J116:J117" si="37">I116+1</f>
        <v>44940</v>
      </c>
      <c r="K116" s="244" t="s">
        <v>603</v>
      </c>
      <c r="L116" s="404">
        <f>G116-3+TIME(16,0,0)</f>
        <v>44928.6666666667</v>
      </c>
      <c r="M116" s="356"/>
      <c r="O116" s="361"/>
      <c r="P116" s="361"/>
    </row>
    <row r="117" ht="15" hidden="1" customHeight="1" spans="1:16">
      <c r="A117" s="261" t="s">
        <v>143</v>
      </c>
      <c r="B117" s="426"/>
      <c r="C117" s="240"/>
      <c r="D117" s="426"/>
      <c r="E117" s="426"/>
      <c r="F117" s="425"/>
      <c r="G117" s="242">
        <f>G116+7</f>
        <v>44938</v>
      </c>
      <c r="H117" s="242">
        <f>G117+7</f>
        <v>44945</v>
      </c>
      <c r="I117" s="242">
        <f t="shared" ref="I117:J120" si="38">H117+1</f>
        <v>44946</v>
      </c>
      <c r="J117" s="242">
        <f t="shared" si="37"/>
        <v>44947</v>
      </c>
      <c r="K117" s="244" t="s">
        <v>603</v>
      </c>
      <c r="L117" s="404">
        <f>G117-3+TIME(16,0,0)</f>
        <v>44935.6666666667</v>
      </c>
      <c r="M117" s="356"/>
      <c r="O117" s="361"/>
      <c r="P117" s="361"/>
    </row>
    <row r="118" ht="15" hidden="1" customHeight="1" spans="1:16">
      <c r="A118" s="261" t="s">
        <v>143</v>
      </c>
      <c r="B118" s="240"/>
      <c r="C118" s="240"/>
      <c r="D118" s="240"/>
      <c r="E118" s="240"/>
      <c r="F118" s="425"/>
      <c r="G118" s="242">
        <f t="shared" ref="G118:H120" si="39">G117+7</f>
        <v>44945</v>
      </c>
      <c r="H118" s="242">
        <f t="shared" si="39"/>
        <v>44952</v>
      </c>
      <c r="I118" s="242">
        <f t="shared" si="38"/>
        <v>44953</v>
      </c>
      <c r="J118" s="242">
        <f>J117+7</f>
        <v>44954</v>
      </c>
      <c r="K118" s="244" t="s">
        <v>603</v>
      </c>
      <c r="L118" s="404">
        <f>G118-3+TIME(16,0,0)</f>
        <v>44942.6666666667</v>
      </c>
      <c r="M118" s="356"/>
      <c r="O118" s="361"/>
      <c r="P118" s="361"/>
    </row>
    <row r="119" ht="15" hidden="1" customHeight="1" spans="1:16">
      <c r="A119" s="261" t="s">
        <v>143</v>
      </c>
      <c r="B119" s="426"/>
      <c r="C119" s="240"/>
      <c r="D119" s="426"/>
      <c r="E119" s="426"/>
      <c r="F119" s="425"/>
      <c r="G119" s="242">
        <f t="shared" si="39"/>
        <v>44952</v>
      </c>
      <c r="H119" s="242">
        <f t="shared" si="39"/>
        <v>44959</v>
      </c>
      <c r="I119" s="242">
        <f t="shared" si="38"/>
        <v>44960</v>
      </c>
      <c r="J119" s="242">
        <f>J118+7</f>
        <v>44961</v>
      </c>
      <c r="K119" s="244" t="s">
        <v>603</v>
      </c>
      <c r="L119" s="404">
        <f>G119-3+TIME(16,0,0)</f>
        <v>44949.6666666667</v>
      </c>
      <c r="M119" s="356"/>
      <c r="O119" s="361"/>
      <c r="P119" s="361"/>
    </row>
    <row r="120" ht="15" hidden="1" customHeight="1" spans="1:16">
      <c r="A120" s="261" t="s">
        <v>143</v>
      </c>
      <c r="B120" s="426"/>
      <c r="C120" s="240"/>
      <c r="D120" s="426"/>
      <c r="E120" s="426"/>
      <c r="F120" s="425"/>
      <c r="G120" s="242">
        <f t="shared" si="39"/>
        <v>44959</v>
      </c>
      <c r="H120" s="242">
        <f t="shared" si="39"/>
        <v>44966</v>
      </c>
      <c r="I120" s="242">
        <f t="shared" si="38"/>
        <v>44967</v>
      </c>
      <c r="J120" s="242">
        <f t="shared" si="38"/>
        <v>44968</v>
      </c>
      <c r="K120" s="244" t="s">
        <v>603</v>
      </c>
      <c r="L120" s="404">
        <f>G120-3+TIME(16,0,0)</f>
        <v>44956.6666666667</v>
      </c>
      <c r="M120" s="356"/>
      <c r="O120" s="361"/>
      <c r="P120" s="361"/>
    </row>
    <row r="121" spans="1:13">
      <c r="A121" s="359"/>
      <c r="B121" s="364"/>
      <c r="C121" s="427"/>
      <c r="D121" s="364"/>
      <c r="E121" s="364"/>
      <c r="F121" s="365"/>
      <c r="G121" s="366"/>
      <c r="H121" s="367"/>
      <c r="I121" s="367"/>
      <c r="J121" s="367"/>
      <c r="K121" s="367"/>
      <c r="L121" s="359"/>
      <c r="M121" s="408"/>
    </row>
    <row r="122" spans="1:13">
      <c r="A122" s="235" t="s">
        <v>733</v>
      </c>
      <c r="B122" s="424"/>
      <c r="C122" s="424"/>
      <c r="D122" s="424"/>
      <c r="E122" s="424"/>
      <c r="F122" s="365"/>
      <c r="G122" s="366"/>
      <c r="H122" s="367"/>
      <c r="I122" s="367"/>
      <c r="J122" s="397"/>
      <c r="K122" s="397"/>
      <c r="L122" s="375"/>
      <c r="M122" s="375"/>
    </row>
    <row r="123" s="358" customFormat="1" ht="15" customHeight="1" spans="1:14">
      <c r="A123" s="413" t="s">
        <v>593</v>
      </c>
      <c r="B123" s="414" t="s">
        <v>495</v>
      </c>
      <c r="C123" s="414" t="s">
        <v>594</v>
      </c>
      <c r="D123" s="414" t="s">
        <v>595</v>
      </c>
      <c r="E123" s="414" t="s">
        <v>7</v>
      </c>
      <c r="F123" s="413" t="s">
        <v>66</v>
      </c>
      <c r="G123" s="415" t="s">
        <v>10</v>
      </c>
      <c r="H123" s="428" t="s">
        <v>730</v>
      </c>
      <c r="I123" s="428" t="s">
        <v>734</v>
      </c>
      <c r="J123" s="413" t="s">
        <v>3</v>
      </c>
      <c r="K123" s="368" t="s">
        <v>599</v>
      </c>
      <c r="L123" s="431"/>
      <c r="M123" s="356"/>
      <c r="N123" s="431"/>
    </row>
    <row r="124" ht="15" customHeight="1" spans="1:16">
      <c r="A124" s="261" t="s">
        <v>735</v>
      </c>
      <c r="B124" s="426" t="s">
        <v>736</v>
      </c>
      <c r="C124" s="240" t="s">
        <v>737</v>
      </c>
      <c r="D124" s="240" t="s">
        <v>738</v>
      </c>
      <c r="E124" s="240" t="s">
        <v>739</v>
      </c>
      <c r="F124" s="244"/>
      <c r="G124" s="429">
        <v>45759</v>
      </c>
      <c r="H124" s="242">
        <f>G124+7</f>
        <v>45766</v>
      </c>
      <c r="I124" s="242">
        <f>H124+1</f>
        <v>45767</v>
      </c>
      <c r="J124" s="268" t="s">
        <v>614</v>
      </c>
      <c r="K124" s="404">
        <f>G124-3+TIME(16,0,0)</f>
        <v>45756.6666666667</v>
      </c>
      <c r="L124" s="356"/>
      <c r="M124" s="356"/>
      <c r="O124" s="361"/>
      <c r="P124" s="361"/>
    </row>
    <row r="125" ht="15" customHeight="1" spans="1:16">
      <c r="A125" s="261" t="s">
        <v>740</v>
      </c>
      <c r="B125" s="240" t="s">
        <v>741</v>
      </c>
      <c r="C125" s="240" t="s">
        <v>742</v>
      </c>
      <c r="D125" s="240" t="s">
        <v>741</v>
      </c>
      <c r="E125" s="240" t="s">
        <v>741</v>
      </c>
      <c r="F125" s="244"/>
      <c r="G125" s="429">
        <f>G124+7</f>
        <v>45766</v>
      </c>
      <c r="H125" s="242">
        <f>G125+7</f>
        <v>45773</v>
      </c>
      <c r="I125" s="242">
        <f>H125+1</f>
        <v>45774</v>
      </c>
      <c r="J125" s="268" t="s">
        <v>603</v>
      </c>
      <c r="K125" s="404">
        <f>G125-3+TIME(16,0,0)</f>
        <v>45763.6666666667</v>
      </c>
      <c r="L125" s="356"/>
      <c r="M125" s="356"/>
      <c r="O125" s="361"/>
      <c r="P125" s="361"/>
    </row>
    <row r="126" ht="15" customHeight="1" spans="1:16">
      <c r="A126" s="261" t="s">
        <v>735</v>
      </c>
      <c r="B126" s="240" t="s">
        <v>743</v>
      </c>
      <c r="C126" s="240" t="s">
        <v>737</v>
      </c>
      <c r="D126" s="240" t="s">
        <v>744</v>
      </c>
      <c r="E126" s="240" t="s">
        <v>745</v>
      </c>
      <c r="F126" s="430"/>
      <c r="G126" s="429">
        <f t="shared" ref="G126:G128" si="40">G125+7</f>
        <v>45773</v>
      </c>
      <c r="H126" s="242">
        <f t="shared" ref="H126:H128" si="41">G126+7</f>
        <v>45780</v>
      </c>
      <c r="I126" s="242">
        <f t="shared" ref="I126:I128" si="42">H126+1</f>
        <v>45781</v>
      </c>
      <c r="J126" s="268" t="s">
        <v>614</v>
      </c>
      <c r="K126" s="404">
        <f>G126-3+TIME(16,0,0)</f>
        <v>45770.6666666667</v>
      </c>
      <c r="L126" s="356"/>
      <c r="M126" s="356"/>
      <c r="O126" s="361"/>
      <c r="P126" s="361"/>
    </row>
    <row r="127" ht="15" customHeight="1" spans="1:16">
      <c r="A127" s="261" t="s">
        <v>740</v>
      </c>
      <c r="B127" s="240" t="s">
        <v>746</v>
      </c>
      <c r="C127" s="240" t="s">
        <v>742</v>
      </c>
      <c r="D127" s="240" t="s">
        <v>746</v>
      </c>
      <c r="E127" s="240" t="s">
        <v>746</v>
      </c>
      <c r="F127" s="430"/>
      <c r="G127" s="429">
        <f t="shared" si="40"/>
        <v>45780</v>
      </c>
      <c r="H127" s="242">
        <f t="shared" si="41"/>
        <v>45787</v>
      </c>
      <c r="I127" s="242">
        <f t="shared" si="42"/>
        <v>45788</v>
      </c>
      <c r="J127" s="268" t="s">
        <v>603</v>
      </c>
      <c r="K127" s="404">
        <f>G127-3+TIME(16,0,0)</f>
        <v>45777.6666666667</v>
      </c>
      <c r="L127" s="356"/>
      <c r="M127" s="356"/>
      <c r="O127" s="361"/>
      <c r="P127" s="361"/>
    </row>
    <row r="128" ht="15" customHeight="1" spans="1:16">
      <c r="A128" s="261" t="s">
        <v>735</v>
      </c>
      <c r="B128" s="240" t="s">
        <v>747</v>
      </c>
      <c r="C128" s="240" t="s">
        <v>737</v>
      </c>
      <c r="D128" s="240" t="s">
        <v>748</v>
      </c>
      <c r="E128" s="240" t="s">
        <v>749</v>
      </c>
      <c r="F128" s="430"/>
      <c r="G128" s="429">
        <f t="shared" si="40"/>
        <v>45787</v>
      </c>
      <c r="H128" s="242">
        <f t="shared" si="41"/>
        <v>45794</v>
      </c>
      <c r="I128" s="242">
        <f t="shared" si="42"/>
        <v>45795</v>
      </c>
      <c r="J128" s="268" t="s">
        <v>614</v>
      </c>
      <c r="K128" s="404">
        <f>G128-3+TIME(16,0,0)</f>
        <v>45784.6666666667</v>
      </c>
      <c r="L128" s="356"/>
      <c r="M128" s="356"/>
      <c r="N128" s="362"/>
      <c r="O128" s="361"/>
      <c r="P128" s="361"/>
    </row>
    <row r="129" spans="1:16">
      <c r="A129" s="381" t="s">
        <v>630</v>
      </c>
      <c r="B129" s="364"/>
      <c r="C129" s="364"/>
      <c r="D129" s="364"/>
      <c r="E129" s="364"/>
      <c r="F129" s="365"/>
      <c r="G129" s="366"/>
      <c r="H129" s="367"/>
      <c r="I129" s="367"/>
      <c r="J129" s="367"/>
      <c r="K129" s="397"/>
      <c r="L129" s="397"/>
      <c r="M129" s="397"/>
      <c r="N129" s="357"/>
      <c r="O129" s="401"/>
      <c r="P129" s="357"/>
    </row>
    <row r="130" spans="1:16">
      <c r="A130" s="381"/>
      <c r="B130" s="364"/>
      <c r="C130" s="364"/>
      <c r="D130" s="364"/>
      <c r="E130" s="364"/>
      <c r="F130" s="365"/>
      <c r="G130" s="366"/>
      <c r="H130" s="367"/>
      <c r="J130" s="367"/>
      <c r="K130" s="397"/>
      <c r="L130" s="397"/>
      <c r="M130" s="397"/>
      <c r="N130" s="357"/>
      <c r="O130" s="401"/>
      <c r="P130" s="357"/>
    </row>
    <row r="131" hidden="1" spans="1:16">
      <c r="A131" s="381"/>
      <c r="B131" s="364"/>
      <c r="C131" s="364"/>
      <c r="D131" s="364"/>
      <c r="E131" s="364"/>
      <c r="F131" s="365"/>
      <c r="G131" s="366"/>
      <c r="H131" s="367"/>
      <c r="I131" s="367"/>
      <c r="J131" s="367"/>
      <c r="K131" s="397"/>
      <c r="L131" s="397"/>
      <c r="M131" s="397"/>
      <c r="N131" s="357"/>
      <c r="O131" s="401"/>
      <c r="P131" s="357"/>
    </row>
    <row r="132" ht="12.75" hidden="1" customHeight="1" spans="1:17">
      <c r="A132" s="437" t="s">
        <v>750</v>
      </c>
      <c r="B132" s="437"/>
      <c r="C132" s="437"/>
      <c r="D132" s="437"/>
      <c r="E132" s="438"/>
      <c r="F132" s="439"/>
      <c r="G132" s="439"/>
      <c r="H132" s="440"/>
      <c r="I132" s="440"/>
      <c r="J132" s="440"/>
      <c r="K132" s="440"/>
      <c r="L132" s="440"/>
      <c r="M132" s="440"/>
      <c r="N132" s="439"/>
      <c r="O132" s="439"/>
      <c r="P132" s="463"/>
      <c r="Q132" s="474"/>
    </row>
    <row r="133" s="355" customFormat="1" ht="15" hidden="1" customHeight="1" spans="1:15">
      <c r="A133" s="368" t="s">
        <v>593</v>
      </c>
      <c r="B133" s="441" t="s">
        <v>495</v>
      </c>
      <c r="C133" s="369" t="s">
        <v>594</v>
      </c>
      <c r="D133" s="441" t="s">
        <v>595</v>
      </c>
      <c r="E133" s="369" t="s">
        <v>7</v>
      </c>
      <c r="F133" s="442" t="s">
        <v>6</v>
      </c>
      <c r="G133" s="442" t="s">
        <v>10</v>
      </c>
      <c r="H133" s="442" t="s">
        <v>596</v>
      </c>
      <c r="I133" s="442" t="s">
        <v>751</v>
      </c>
      <c r="J133" s="442" t="s">
        <v>752</v>
      </c>
      <c r="K133" s="442" t="s">
        <v>753</v>
      </c>
      <c r="L133" s="464" t="s">
        <v>3</v>
      </c>
      <c r="M133" s="368" t="s">
        <v>599</v>
      </c>
      <c r="N133" s="403"/>
      <c r="O133" s="403"/>
    </row>
    <row r="134" ht="15" hidden="1" customHeight="1" spans="1:16">
      <c r="A134" s="261" t="s">
        <v>143</v>
      </c>
      <c r="B134" s="264"/>
      <c r="C134" s="240"/>
      <c r="D134" s="240"/>
      <c r="E134" s="443"/>
      <c r="F134" s="268"/>
      <c r="G134" s="444">
        <v>45538</v>
      </c>
      <c r="H134" s="444">
        <f>G134+10</f>
        <v>45548</v>
      </c>
      <c r="I134" s="444">
        <f>G134+16</f>
        <v>45554</v>
      </c>
      <c r="J134" s="444">
        <f>I134+4</f>
        <v>45558</v>
      </c>
      <c r="K134" s="444">
        <f>J134+3</f>
        <v>45561</v>
      </c>
      <c r="L134" s="244"/>
      <c r="M134" s="404">
        <f>G134-3+TIME(16,0,0)</f>
        <v>45535.6666666667</v>
      </c>
      <c r="P134" s="361"/>
    </row>
    <row r="135" ht="15" hidden="1" customHeight="1" spans="1:16">
      <c r="A135" s="261" t="s">
        <v>143</v>
      </c>
      <c r="B135" s="264"/>
      <c r="C135" s="240"/>
      <c r="D135" s="240"/>
      <c r="E135" s="443"/>
      <c r="F135" s="240"/>
      <c r="G135" s="444">
        <f>G134+7</f>
        <v>45545</v>
      </c>
      <c r="H135" s="444">
        <f t="shared" ref="H135:H138" si="43">G135+10</f>
        <v>45555</v>
      </c>
      <c r="I135" s="444">
        <f t="shared" ref="I135:I138" si="44">G135+16</f>
        <v>45561</v>
      </c>
      <c r="J135" s="444">
        <f t="shared" ref="J135:J138" si="45">I135+4</f>
        <v>45565</v>
      </c>
      <c r="K135" s="444">
        <f>J135+3</f>
        <v>45568</v>
      </c>
      <c r="L135" s="244"/>
      <c r="M135" s="404">
        <f>G135-3+TIME(16,0,0)</f>
        <v>45542.6666666667</v>
      </c>
      <c r="P135" s="361"/>
    </row>
    <row r="136" ht="15" hidden="1" customHeight="1" spans="1:16">
      <c r="A136" s="261" t="s">
        <v>143</v>
      </c>
      <c r="B136" s="264"/>
      <c r="C136" s="240"/>
      <c r="D136" s="240"/>
      <c r="E136" s="443"/>
      <c r="F136" s="268"/>
      <c r="G136" s="444">
        <f>G135+7</f>
        <v>45552</v>
      </c>
      <c r="H136" s="444">
        <f t="shared" si="43"/>
        <v>45562</v>
      </c>
      <c r="I136" s="444">
        <f t="shared" si="44"/>
        <v>45568</v>
      </c>
      <c r="J136" s="444">
        <f t="shared" si="45"/>
        <v>45572</v>
      </c>
      <c r="K136" s="444">
        <f>J136+3</f>
        <v>45575</v>
      </c>
      <c r="L136" s="244"/>
      <c r="M136" s="404">
        <f>G136-3+TIME(16,0,0)</f>
        <v>45549.6666666667</v>
      </c>
      <c r="P136" s="361"/>
    </row>
    <row r="137" ht="15" hidden="1" customHeight="1" spans="1:16">
      <c r="A137" s="261" t="s">
        <v>143</v>
      </c>
      <c r="B137" s="264"/>
      <c r="C137" s="240"/>
      <c r="D137" s="240"/>
      <c r="E137" s="443"/>
      <c r="F137" s="268"/>
      <c r="G137" s="444">
        <f>G136+7</f>
        <v>45559</v>
      </c>
      <c r="H137" s="444">
        <f t="shared" si="43"/>
        <v>45569</v>
      </c>
      <c r="I137" s="444">
        <f t="shared" si="44"/>
        <v>45575</v>
      </c>
      <c r="J137" s="444">
        <f t="shared" si="45"/>
        <v>45579</v>
      </c>
      <c r="K137" s="444">
        <f>J137+3</f>
        <v>45582</v>
      </c>
      <c r="L137" s="244"/>
      <c r="M137" s="404">
        <f>G137-3+TIME(16,0,0)</f>
        <v>45556.6666666667</v>
      </c>
      <c r="P137" s="361"/>
    </row>
    <row r="138" ht="17.25" hidden="1" customHeight="1" spans="1:16">
      <c r="A138" s="261" t="s">
        <v>143</v>
      </c>
      <c r="B138" s="264"/>
      <c r="C138" s="240"/>
      <c r="D138" s="240"/>
      <c r="E138" s="443"/>
      <c r="F138" s="268"/>
      <c r="G138" s="444">
        <f>G137+7</f>
        <v>45566</v>
      </c>
      <c r="H138" s="444">
        <f t="shared" si="43"/>
        <v>45576</v>
      </c>
      <c r="I138" s="444">
        <f t="shared" si="44"/>
        <v>45582</v>
      </c>
      <c r="J138" s="444">
        <f t="shared" si="45"/>
        <v>45586</v>
      </c>
      <c r="K138" s="444">
        <f>J138+3</f>
        <v>45589</v>
      </c>
      <c r="L138" s="244"/>
      <c r="M138" s="404">
        <f>G138-3+TIME(16,0,0)</f>
        <v>45563.6666666667</v>
      </c>
      <c r="P138" s="361"/>
    </row>
    <row r="139" hidden="1" spans="1:17">
      <c r="A139" s="381" t="s">
        <v>630</v>
      </c>
      <c r="B139" s="445"/>
      <c r="C139" s="364"/>
      <c r="D139" s="445"/>
      <c r="E139" s="445"/>
      <c r="F139" s="446"/>
      <c r="G139" s="447"/>
      <c r="H139" s="448"/>
      <c r="I139" s="448"/>
      <c r="J139" s="448"/>
      <c r="K139" s="448"/>
      <c r="L139" s="33"/>
      <c r="M139" s="33"/>
      <c r="N139" s="446"/>
      <c r="O139" s="357"/>
      <c r="P139" s="465"/>
      <c r="Q139" s="397"/>
    </row>
    <row r="140" spans="1:17">
      <c r="A140" s="359"/>
      <c r="B140" s="445"/>
      <c r="C140" s="364"/>
      <c r="D140" s="445"/>
      <c r="E140" s="445"/>
      <c r="F140" s="446"/>
      <c r="G140" s="447"/>
      <c r="H140" s="448"/>
      <c r="I140" s="448"/>
      <c r="J140" s="448"/>
      <c r="K140" s="448"/>
      <c r="L140" s="33"/>
      <c r="M140" s="33"/>
      <c r="N140" s="446"/>
      <c r="O140" s="357"/>
      <c r="P140" s="465"/>
      <c r="Q140" s="397"/>
    </row>
    <row r="141" spans="1:13">
      <c r="A141" s="235" t="s">
        <v>754</v>
      </c>
      <c r="B141" s="373"/>
      <c r="C141" s="373"/>
      <c r="D141" s="373"/>
      <c r="E141" s="373"/>
      <c r="F141" s="374"/>
      <c r="G141" s="383"/>
      <c r="H141" s="375"/>
      <c r="I141" s="375"/>
      <c r="J141" s="375"/>
      <c r="K141" s="375"/>
      <c r="L141" s="375"/>
      <c r="M141" s="375"/>
    </row>
    <row r="142" s="355" customFormat="1" ht="15" customHeight="1" spans="1:15">
      <c r="A142" s="368" t="s">
        <v>593</v>
      </c>
      <c r="B142" s="369" t="s">
        <v>495</v>
      </c>
      <c r="C142" s="369" t="s">
        <v>594</v>
      </c>
      <c r="D142" s="369" t="s">
        <v>595</v>
      </c>
      <c r="E142" s="369" t="s">
        <v>7</v>
      </c>
      <c r="F142" s="449" t="s">
        <v>632</v>
      </c>
      <c r="G142" s="370" t="s">
        <v>10</v>
      </c>
      <c r="H142" s="368" t="s">
        <v>596</v>
      </c>
      <c r="I142" s="368" t="s">
        <v>755</v>
      </c>
      <c r="J142" s="368" t="s">
        <v>751</v>
      </c>
      <c r="K142" s="368" t="s">
        <v>756</v>
      </c>
      <c r="L142" s="368" t="s">
        <v>757</v>
      </c>
      <c r="M142" s="368" t="s">
        <v>758</v>
      </c>
      <c r="N142" s="399" t="s">
        <v>3</v>
      </c>
      <c r="O142" s="368" t="s">
        <v>599</v>
      </c>
    </row>
    <row r="143" ht="15" customHeight="1" spans="1:16">
      <c r="A143" s="239" t="s">
        <v>759</v>
      </c>
      <c r="B143" s="450" t="s">
        <v>760</v>
      </c>
      <c r="C143" s="450" t="s">
        <v>761</v>
      </c>
      <c r="D143" s="451" t="s">
        <v>760</v>
      </c>
      <c r="E143" s="450" t="s">
        <v>760</v>
      </c>
      <c r="F143" s="244"/>
      <c r="G143" s="242">
        <v>45749</v>
      </c>
      <c r="H143" s="242">
        <f>G143+10</f>
        <v>45759</v>
      </c>
      <c r="I143" s="242">
        <f>G143+11</f>
        <v>45760</v>
      </c>
      <c r="J143" s="242">
        <f t="shared" ref="J143:J147" si="46">G143+15</f>
        <v>45764</v>
      </c>
      <c r="K143" s="242">
        <f>G143+19</f>
        <v>45768</v>
      </c>
      <c r="L143" s="242">
        <f>G143+21</f>
        <v>45770</v>
      </c>
      <c r="M143" s="242">
        <f>G143+23</f>
        <v>45772</v>
      </c>
      <c r="N143" s="466" t="s">
        <v>603</v>
      </c>
      <c r="O143" s="404">
        <f>G143-3+TIME(16,0,0)</f>
        <v>45746.6666666667</v>
      </c>
      <c r="P143" s="361"/>
    </row>
    <row r="144" ht="15" customHeight="1" spans="1:16">
      <c r="A144" s="239" t="s">
        <v>762</v>
      </c>
      <c r="B144" s="450" t="s">
        <v>763</v>
      </c>
      <c r="C144" s="450" t="s">
        <v>764</v>
      </c>
      <c r="D144" s="451" t="s">
        <v>763</v>
      </c>
      <c r="E144" s="450" t="s">
        <v>763</v>
      </c>
      <c r="F144" s="244"/>
      <c r="G144" s="242">
        <f>G143+7</f>
        <v>45756</v>
      </c>
      <c r="H144" s="242">
        <f t="shared" ref="H144:H146" si="47">G144+10</f>
        <v>45766</v>
      </c>
      <c r="I144" s="242">
        <f>G144+11</f>
        <v>45767</v>
      </c>
      <c r="J144" s="242">
        <f t="shared" si="46"/>
        <v>45771</v>
      </c>
      <c r="K144" s="242">
        <f>G144+19</f>
        <v>45775</v>
      </c>
      <c r="L144" s="242">
        <f>G144+21</f>
        <v>45777</v>
      </c>
      <c r="M144" s="242">
        <f>G144+23</f>
        <v>45779</v>
      </c>
      <c r="N144" s="466" t="s">
        <v>603</v>
      </c>
      <c r="O144" s="404">
        <f>G144-3+TIME(16,0,0)</f>
        <v>45753.6666666667</v>
      </c>
      <c r="P144" s="361"/>
    </row>
    <row r="145" ht="15" customHeight="1" spans="1:16">
      <c r="A145" s="239" t="s">
        <v>765</v>
      </c>
      <c r="B145" s="450" t="s">
        <v>766</v>
      </c>
      <c r="C145" s="450" t="s">
        <v>767</v>
      </c>
      <c r="D145" s="451" t="s">
        <v>766</v>
      </c>
      <c r="E145" s="264" t="s">
        <v>766</v>
      </c>
      <c r="F145" s="452"/>
      <c r="G145" s="242">
        <f t="shared" ref="G145:G147" si="48">G144+7</f>
        <v>45763</v>
      </c>
      <c r="H145" s="242">
        <f t="shared" si="47"/>
        <v>45773</v>
      </c>
      <c r="I145" s="242">
        <f>G145+11</f>
        <v>45774</v>
      </c>
      <c r="J145" s="242">
        <f t="shared" si="46"/>
        <v>45778</v>
      </c>
      <c r="K145" s="242">
        <f>G145+19</f>
        <v>45782</v>
      </c>
      <c r="L145" s="242">
        <f>G145+21</f>
        <v>45784</v>
      </c>
      <c r="M145" s="242">
        <f>G145+23</f>
        <v>45786</v>
      </c>
      <c r="N145" s="466" t="s">
        <v>603</v>
      </c>
      <c r="O145" s="404">
        <f>G145-3+TIME(16,0,0)</f>
        <v>45760.6666666667</v>
      </c>
      <c r="P145" s="361"/>
    </row>
    <row r="146" ht="15" customHeight="1" spans="1:16">
      <c r="A146" s="239" t="s">
        <v>768</v>
      </c>
      <c r="B146" s="264" t="s">
        <v>769</v>
      </c>
      <c r="C146" s="240" t="s">
        <v>770</v>
      </c>
      <c r="D146" s="264" t="s">
        <v>77</v>
      </c>
      <c r="E146" s="264" t="s">
        <v>769</v>
      </c>
      <c r="F146" s="452"/>
      <c r="G146" s="242">
        <v>45777</v>
      </c>
      <c r="H146" s="242">
        <f t="shared" si="47"/>
        <v>45787</v>
      </c>
      <c r="I146" s="242">
        <f>I145+7</f>
        <v>45781</v>
      </c>
      <c r="J146" s="242">
        <f t="shared" si="46"/>
        <v>45792</v>
      </c>
      <c r="K146" s="242">
        <f>G146+19</f>
        <v>45796</v>
      </c>
      <c r="L146" s="242">
        <f t="shared" ref="L146:M147" si="49">K146+2</f>
        <v>45798</v>
      </c>
      <c r="M146" s="242">
        <f>G146+23</f>
        <v>45800</v>
      </c>
      <c r="N146" s="466" t="s">
        <v>681</v>
      </c>
      <c r="O146" s="404">
        <f>G146-3+TIME(16,0,0)</f>
        <v>45774.6666666667</v>
      </c>
      <c r="P146" s="361"/>
    </row>
    <row r="147" ht="15" customHeight="1" spans="1:16">
      <c r="A147" s="261" t="s">
        <v>771</v>
      </c>
      <c r="B147" s="264" t="s">
        <v>772</v>
      </c>
      <c r="C147" s="240" t="s">
        <v>773</v>
      </c>
      <c r="D147" s="264" t="s">
        <v>774</v>
      </c>
      <c r="E147" s="264" t="s">
        <v>772</v>
      </c>
      <c r="F147" s="244"/>
      <c r="G147" s="242">
        <f t="shared" si="48"/>
        <v>45784</v>
      </c>
      <c r="H147" s="242">
        <f t="shared" ref="H147" si="50">G147+10</f>
        <v>45794</v>
      </c>
      <c r="I147" s="242">
        <f>I146+7</f>
        <v>45788</v>
      </c>
      <c r="J147" s="242">
        <f t="shared" si="46"/>
        <v>45799</v>
      </c>
      <c r="K147" s="242">
        <f>J147+4</f>
        <v>45803</v>
      </c>
      <c r="L147" s="242">
        <f t="shared" si="49"/>
        <v>45805</v>
      </c>
      <c r="M147" s="242">
        <f t="shared" si="49"/>
        <v>45807</v>
      </c>
      <c r="N147" s="466" t="s">
        <v>681</v>
      </c>
      <c r="O147" s="404">
        <f>G147-3+TIME(16,0,0)</f>
        <v>45781.6666666667</v>
      </c>
      <c r="P147" s="361"/>
    </row>
    <row r="148" spans="1:17">
      <c r="A148" s="381" t="s">
        <v>775</v>
      </c>
      <c r="B148" s="364"/>
      <c r="C148" s="364"/>
      <c r="D148" s="364"/>
      <c r="E148" s="364"/>
      <c r="F148" s="392"/>
      <c r="G148" s="366"/>
      <c r="H148" s="367"/>
      <c r="I148" s="367"/>
      <c r="J148" s="367"/>
      <c r="K148" s="367"/>
      <c r="L148" s="367"/>
      <c r="M148" s="397"/>
      <c r="N148" s="365"/>
      <c r="O148" s="357" t="s">
        <v>592</v>
      </c>
      <c r="P148" s="401"/>
      <c r="Q148" s="359"/>
    </row>
    <row r="149" spans="1:13">
      <c r="A149" s="381" t="s">
        <v>630</v>
      </c>
      <c r="B149" s="373"/>
      <c r="C149" s="373"/>
      <c r="D149" s="373"/>
      <c r="E149" s="373"/>
      <c r="F149" s="374"/>
      <c r="G149" s="366"/>
      <c r="H149" s="367"/>
      <c r="I149" s="367"/>
      <c r="J149" s="367"/>
      <c r="K149" s="367"/>
      <c r="L149" s="367"/>
      <c r="M149" s="375"/>
    </row>
    <row r="150" spans="1:19">
      <c r="A150" s="453"/>
      <c r="B150" s="373"/>
      <c r="C150" s="373"/>
      <c r="D150" s="373"/>
      <c r="E150" s="373"/>
      <c r="F150" s="374"/>
      <c r="G150" s="383"/>
      <c r="H150" s="375"/>
      <c r="I150" s="375"/>
      <c r="J150" s="375"/>
      <c r="K150" s="375"/>
      <c r="L150" s="375"/>
      <c r="M150" s="375"/>
      <c r="S150" s="359"/>
    </row>
    <row r="151" spans="1:13">
      <c r="A151" s="454" t="s">
        <v>776</v>
      </c>
      <c r="B151" s="454"/>
      <c r="C151" s="373"/>
      <c r="D151" s="373"/>
      <c r="E151" s="373"/>
      <c r="F151" s="374"/>
      <c r="G151" s="383"/>
      <c r="H151" s="375"/>
      <c r="I151" s="375"/>
      <c r="J151" s="375"/>
      <c r="K151" s="375"/>
      <c r="L151" s="375"/>
      <c r="M151" s="375"/>
    </row>
    <row r="152" s="355" customFormat="1" ht="15" customHeight="1" spans="1:15">
      <c r="A152" s="368" t="s">
        <v>593</v>
      </c>
      <c r="B152" s="369" t="s">
        <v>495</v>
      </c>
      <c r="C152" s="369" t="s">
        <v>594</v>
      </c>
      <c r="D152" s="369" t="s">
        <v>595</v>
      </c>
      <c r="E152" s="369" t="s">
        <v>7</v>
      </c>
      <c r="F152" s="368" t="s">
        <v>6</v>
      </c>
      <c r="G152" s="370" t="s">
        <v>10</v>
      </c>
      <c r="H152" s="370" t="s">
        <v>777</v>
      </c>
      <c r="I152" s="368" t="s">
        <v>778</v>
      </c>
      <c r="J152" s="399" t="s">
        <v>3</v>
      </c>
      <c r="K152" s="368" t="s">
        <v>599</v>
      </c>
      <c r="L152" s="406"/>
      <c r="M152" s="407"/>
      <c r="N152" s="407"/>
      <c r="O152" s="403"/>
    </row>
    <row r="153" s="355" customFormat="1" ht="15" customHeight="1" spans="1:15">
      <c r="A153" s="239" t="s">
        <v>779</v>
      </c>
      <c r="B153" s="450" t="s">
        <v>71</v>
      </c>
      <c r="C153" s="450" t="s">
        <v>780</v>
      </c>
      <c r="D153" s="451" t="s">
        <v>71</v>
      </c>
      <c r="E153" s="450" t="s">
        <v>71</v>
      </c>
      <c r="F153" s="241"/>
      <c r="G153" s="242">
        <v>45748</v>
      </c>
      <c r="H153" s="242">
        <f>G153+16</f>
        <v>45764</v>
      </c>
      <c r="I153" s="242">
        <f>H153+4</f>
        <v>45768</v>
      </c>
      <c r="J153" s="242" t="s">
        <v>781</v>
      </c>
      <c r="K153" s="404">
        <f>G153-3+TIME(16,0,0)</f>
        <v>45745.6666666667</v>
      </c>
      <c r="L153" s="406"/>
      <c r="M153" s="467"/>
      <c r="N153" s="407"/>
      <c r="O153" s="403"/>
    </row>
    <row r="154" s="355" customFormat="1" ht="15" customHeight="1" spans="1:15">
      <c r="A154" s="239" t="s">
        <v>782</v>
      </c>
      <c r="B154" s="450" t="s">
        <v>783</v>
      </c>
      <c r="C154" s="450" t="s">
        <v>784</v>
      </c>
      <c r="D154" s="1122" t="s">
        <v>785</v>
      </c>
      <c r="E154" s="450" t="s">
        <v>783</v>
      </c>
      <c r="F154" s="241"/>
      <c r="G154" s="242">
        <f>G153+7</f>
        <v>45755</v>
      </c>
      <c r="H154" s="242">
        <f>G154+16</f>
        <v>45771</v>
      </c>
      <c r="I154" s="242">
        <f>H154+4</f>
        <v>45775</v>
      </c>
      <c r="J154" s="242" t="s">
        <v>722</v>
      </c>
      <c r="K154" s="404">
        <f>G154-3+TIME(16,0,0)</f>
        <v>45752.6666666667</v>
      </c>
      <c r="L154" s="406"/>
      <c r="M154" s="407"/>
      <c r="N154" s="407"/>
      <c r="O154" s="403"/>
    </row>
    <row r="155" s="355" customFormat="1" ht="15" customHeight="1" spans="1:15">
      <c r="A155" s="455" t="s">
        <v>786</v>
      </c>
      <c r="B155" s="456" t="s">
        <v>787</v>
      </c>
      <c r="C155" s="450" t="s">
        <v>788</v>
      </c>
      <c r="D155" s="1122" t="s">
        <v>789</v>
      </c>
      <c r="E155" s="450" t="s">
        <v>787</v>
      </c>
      <c r="F155" s="241"/>
      <c r="G155" s="242">
        <f t="shared" ref="G155:G157" si="51">G154+7</f>
        <v>45762</v>
      </c>
      <c r="H155" s="242">
        <f>G155+16</f>
        <v>45778</v>
      </c>
      <c r="I155" s="242">
        <f>G155+20</f>
        <v>45782</v>
      </c>
      <c r="J155" s="242" t="s">
        <v>619</v>
      </c>
      <c r="K155" s="404">
        <f>G155-3+TIME(16,0,0)</f>
        <v>45759.6666666667</v>
      </c>
      <c r="L155" s="406"/>
      <c r="M155" s="407"/>
      <c r="N155" s="403"/>
      <c r="O155" s="403"/>
    </row>
    <row r="156" s="355" customFormat="1" ht="15" customHeight="1" spans="1:15">
      <c r="A156" s="239" t="s">
        <v>143</v>
      </c>
      <c r="B156" s="456"/>
      <c r="C156" s="450"/>
      <c r="D156" s="451"/>
      <c r="E156" s="450"/>
      <c r="F156" s="244"/>
      <c r="G156" s="242">
        <f t="shared" si="51"/>
        <v>45769</v>
      </c>
      <c r="H156" s="242">
        <f>G156+16</f>
        <v>45785</v>
      </c>
      <c r="I156" s="242">
        <f>G156+20</f>
        <v>45789</v>
      </c>
      <c r="J156" s="242"/>
      <c r="K156" s="404">
        <f>G156-3+TIME(16,0,0)</f>
        <v>45766.6666666667</v>
      </c>
      <c r="L156" s="406"/>
      <c r="M156" s="407"/>
      <c r="N156" s="407"/>
      <c r="O156" s="403"/>
    </row>
    <row r="157" s="355" customFormat="1" ht="15" customHeight="1" spans="1:15">
      <c r="A157" s="239" t="s">
        <v>790</v>
      </c>
      <c r="B157" s="450" t="s">
        <v>791</v>
      </c>
      <c r="C157" s="450" t="s">
        <v>792</v>
      </c>
      <c r="D157" s="451" t="s">
        <v>793</v>
      </c>
      <c r="E157" s="450" t="s">
        <v>794</v>
      </c>
      <c r="F157" s="244"/>
      <c r="G157" s="242">
        <f t="shared" si="51"/>
        <v>45776</v>
      </c>
      <c r="H157" s="242">
        <f>G157+16</f>
        <v>45792</v>
      </c>
      <c r="I157" s="242">
        <f>G157+20</f>
        <v>45796</v>
      </c>
      <c r="J157" s="242" t="s">
        <v>48</v>
      </c>
      <c r="K157" s="404">
        <f>G157-3+TIME(16,0,0)</f>
        <v>45773.6666666667</v>
      </c>
      <c r="L157" s="406"/>
      <c r="M157" s="407"/>
      <c r="N157" s="407"/>
      <c r="O157" s="403"/>
    </row>
    <row r="158" spans="1:20">
      <c r="A158" s="381" t="s">
        <v>795</v>
      </c>
      <c r="B158" s="364"/>
      <c r="C158" s="364"/>
      <c r="D158" s="364"/>
      <c r="E158" s="364"/>
      <c r="F158" s="392"/>
      <c r="G158" s="366"/>
      <c r="H158" s="367"/>
      <c r="I158" s="367"/>
      <c r="J158" s="367"/>
      <c r="K158" s="367"/>
      <c r="L158" s="367"/>
      <c r="M158" s="367"/>
      <c r="N158" s="365"/>
      <c r="O158" s="365"/>
      <c r="P158" s="357"/>
      <c r="Q158" s="408"/>
      <c r="R158" s="359"/>
      <c r="T158" s="359"/>
    </row>
    <row r="159" spans="1:19">
      <c r="A159" s="381" t="s">
        <v>630</v>
      </c>
      <c r="B159" s="364"/>
      <c r="C159" s="364"/>
      <c r="D159" s="364"/>
      <c r="E159" s="364"/>
      <c r="F159" s="357"/>
      <c r="G159" s="366"/>
      <c r="H159" s="367"/>
      <c r="I159" s="367"/>
      <c r="J159" s="397"/>
      <c r="K159" s="397"/>
      <c r="L159" s="468"/>
      <c r="M159" s="468"/>
      <c r="N159" s="401"/>
      <c r="O159" s="357"/>
      <c r="P159" s="357"/>
      <c r="Q159" s="359"/>
      <c r="R159" s="359"/>
      <c r="S159" s="359"/>
    </row>
    <row r="160" spans="1:20">
      <c r="A160" s="381"/>
      <c r="B160" s="364"/>
      <c r="C160" s="364"/>
      <c r="D160" s="364"/>
      <c r="E160" s="364"/>
      <c r="F160" s="357"/>
      <c r="G160" s="366"/>
      <c r="H160" s="367"/>
      <c r="I160" s="367"/>
      <c r="J160" s="397"/>
      <c r="K160" s="397"/>
      <c r="L160" s="468"/>
      <c r="M160" s="468"/>
      <c r="N160" s="401"/>
      <c r="O160" s="357"/>
      <c r="P160" s="357"/>
      <c r="Q160" s="359"/>
      <c r="R160" s="359"/>
      <c r="S160" s="359"/>
      <c r="T160" s="359"/>
    </row>
    <row r="161" spans="1:20">
      <c r="A161" s="235" t="s">
        <v>796</v>
      </c>
      <c r="B161" s="373"/>
      <c r="C161" s="373"/>
      <c r="D161" s="373"/>
      <c r="E161" s="373"/>
      <c r="F161" s="374"/>
      <c r="G161" s="383"/>
      <c r="H161" s="375"/>
      <c r="I161" s="375"/>
      <c r="J161" s="375"/>
      <c r="K161" s="375"/>
      <c r="L161" s="375"/>
      <c r="M161" s="375"/>
      <c r="N161" s="383"/>
      <c r="T161" s="359"/>
    </row>
    <row r="162" s="355" customFormat="1" ht="15" customHeight="1" spans="1:15">
      <c r="A162" s="368" t="s">
        <v>593</v>
      </c>
      <c r="B162" s="369" t="s">
        <v>495</v>
      </c>
      <c r="C162" s="369" t="s">
        <v>594</v>
      </c>
      <c r="D162" s="369" t="s">
        <v>595</v>
      </c>
      <c r="E162" s="369" t="s">
        <v>7</v>
      </c>
      <c r="F162" s="368" t="s">
        <v>632</v>
      </c>
      <c r="G162" s="370" t="s">
        <v>10</v>
      </c>
      <c r="H162" s="370" t="s">
        <v>797</v>
      </c>
      <c r="I162" s="370" t="s">
        <v>596</v>
      </c>
      <c r="J162" s="370" t="s">
        <v>798</v>
      </c>
      <c r="K162" s="368" t="s">
        <v>799</v>
      </c>
      <c r="L162" s="399" t="s">
        <v>3</v>
      </c>
      <c r="M162" s="368" t="s">
        <v>599</v>
      </c>
      <c r="N162" s="407"/>
      <c r="O162" s="407"/>
    </row>
    <row r="163" ht="15" customHeight="1" spans="1:16">
      <c r="A163" s="239" t="s">
        <v>800</v>
      </c>
      <c r="B163" s="240" t="s">
        <v>801</v>
      </c>
      <c r="C163" s="240" t="s">
        <v>802</v>
      </c>
      <c r="D163" s="240" t="s">
        <v>803</v>
      </c>
      <c r="E163" s="240" t="s">
        <v>801</v>
      </c>
      <c r="F163" s="241"/>
      <c r="G163" s="242">
        <v>45749</v>
      </c>
      <c r="H163" s="242">
        <f t="shared" ref="H163:H167" si="52">G163+4</f>
        <v>45753</v>
      </c>
      <c r="I163" s="242">
        <f>G163+9</f>
        <v>45758</v>
      </c>
      <c r="J163" s="242">
        <f>G163+16</f>
        <v>45765</v>
      </c>
      <c r="K163" s="242" t="s">
        <v>438</v>
      </c>
      <c r="L163" s="244" t="s">
        <v>681</v>
      </c>
      <c r="M163" s="404">
        <f>G163-3+TIME(16,0,0)</f>
        <v>45746.6666666667</v>
      </c>
      <c r="N163" s="359"/>
      <c r="O163" s="357"/>
      <c r="P163" s="361"/>
    </row>
    <row r="164" ht="15" customHeight="1" spans="1:16">
      <c r="A164" s="239" t="s">
        <v>804</v>
      </c>
      <c r="B164" s="240" t="s">
        <v>805</v>
      </c>
      <c r="C164" s="240" t="s">
        <v>806</v>
      </c>
      <c r="D164" s="240" t="s">
        <v>807</v>
      </c>
      <c r="E164" s="240" t="s">
        <v>805</v>
      </c>
      <c r="F164" s="244"/>
      <c r="G164" s="242">
        <f>G163+7</f>
        <v>45756</v>
      </c>
      <c r="H164" s="242">
        <f t="shared" si="52"/>
        <v>45760</v>
      </c>
      <c r="I164" s="242">
        <f>G164+9</f>
        <v>45765</v>
      </c>
      <c r="J164" s="242">
        <f>G164+16</f>
        <v>45772</v>
      </c>
      <c r="K164" s="242" t="s">
        <v>438</v>
      </c>
      <c r="L164" s="244" t="s">
        <v>808</v>
      </c>
      <c r="M164" s="404">
        <f>G164-3+TIME(16,0,0)</f>
        <v>45753.6666666667</v>
      </c>
      <c r="N164" s="357"/>
      <c r="O164" s="357"/>
      <c r="P164" s="361"/>
    </row>
    <row r="165" ht="15" customHeight="1" spans="1:16">
      <c r="A165" s="239" t="s">
        <v>809</v>
      </c>
      <c r="B165" s="240" t="s">
        <v>810</v>
      </c>
      <c r="C165" s="240" t="s">
        <v>811</v>
      </c>
      <c r="D165" s="240" t="s">
        <v>810</v>
      </c>
      <c r="E165" s="240" t="s">
        <v>810</v>
      </c>
      <c r="F165" s="244"/>
      <c r="G165" s="242">
        <f t="shared" ref="G165:G167" si="53">G164+7</f>
        <v>45763</v>
      </c>
      <c r="H165" s="242">
        <f t="shared" si="52"/>
        <v>45767</v>
      </c>
      <c r="I165" s="242">
        <f>G165+9</f>
        <v>45772</v>
      </c>
      <c r="J165" s="242">
        <f>G165+16</f>
        <v>45779</v>
      </c>
      <c r="K165" s="242" t="s">
        <v>438</v>
      </c>
      <c r="L165" s="244" t="s">
        <v>315</v>
      </c>
      <c r="M165" s="404">
        <f>G165-3+TIME(16,0,0)</f>
        <v>45760.6666666667</v>
      </c>
      <c r="N165" s="357"/>
      <c r="O165" s="357"/>
      <c r="P165" s="361"/>
    </row>
    <row r="166" ht="15" customHeight="1" spans="1:16">
      <c r="A166" s="239" t="s">
        <v>812</v>
      </c>
      <c r="B166" s="240" t="s">
        <v>813</v>
      </c>
      <c r="C166" s="240" t="s">
        <v>814</v>
      </c>
      <c r="D166" s="240" t="s">
        <v>815</v>
      </c>
      <c r="E166" s="240" t="s">
        <v>813</v>
      </c>
      <c r="F166" s="244"/>
      <c r="G166" s="242">
        <f t="shared" si="53"/>
        <v>45770</v>
      </c>
      <c r="H166" s="242">
        <f t="shared" si="52"/>
        <v>45774</v>
      </c>
      <c r="I166" s="242">
        <f>G166+9</f>
        <v>45779</v>
      </c>
      <c r="J166" s="242">
        <f>G166+16</f>
        <v>45786</v>
      </c>
      <c r="K166" s="242" t="s">
        <v>438</v>
      </c>
      <c r="L166" s="244" t="s">
        <v>681</v>
      </c>
      <c r="M166" s="404">
        <f>G166-3+TIME(16,0,0)</f>
        <v>45767.6666666667</v>
      </c>
      <c r="N166" s="357"/>
      <c r="O166" s="357"/>
      <c r="P166" s="361"/>
    </row>
    <row r="167" ht="16.5" customHeight="1" spans="1:16">
      <c r="A167" s="239" t="s">
        <v>816</v>
      </c>
      <c r="B167" s="240" t="s">
        <v>817</v>
      </c>
      <c r="C167" s="240" t="s">
        <v>818</v>
      </c>
      <c r="D167" s="240" t="s">
        <v>817</v>
      </c>
      <c r="E167" s="240" t="s">
        <v>817</v>
      </c>
      <c r="F167" s="244"/>
      <c r="G167" s="242">
        <f t="shared" si="53"/>
        <v>45777</v>
      </c>
      <c r="H167" s="242">
        <f t="shared" si="52"/>
        <v>45781</v>
      </c>
      <c r="I167" s="242">
        <f>G167+9</f>
        <v>45786</v>
      </c>
      <c r="J167" s="242">
        <f>G167+16</f>
        <v>45793</v>
      </c>
      <c r="K167" s="242" t="s">
        <v>438</v>
      </c>
      <c r="L167" s="244" t="s">
        <v>603</v>
      </c>
      <c r="M167" s="404">
        <f>G167-3+TIME(16,0,0)</f>
        <v>45774.6666666667</v>
      </c>
      <c r="N167" s="357"/>
      <c r="O167" s="357"/>
      <c r="P167" s="361"/>
    </row>
    <row r="168" ht="18" customHeight="1" spans="1:20">
      <c r="A168" s="381" t="s">
        <v>819</v>
      </c>
      <c r="B168" s="364"/>
      <c r="C168" s="364"/>
      <c r="D168" s="364"/>
      <c r="E168" s="364"/>
      <c r="F168" s="357"/>
      <c r="G168" s="366"/>
      <c r="H168" s="367"/>
      <c r="I168" s="367"/>
      <c r="J168" s="397"/>
      <c r="K168" s="397"/>
      <c r="L168" s="468"/>
      <c r="M168" s="468"/>
      <c r="N168" s="401"/>
      <c r="O168" s="357"/>
      <c r="P168" s="357"/>
      <c r="Q168" s="359"/>
      <c r="R168" s="359"/>
      <c r="S168" s="359"/>
      <c r="T168" s="359"/>
    </row>
    <row r="169" spans="1:20">
      <c r="A169" s="381" t="s">
        <v>630</v>
      </c>
      <c r="B169" s="364"/>
      <c r="C169" s="364"/>
      <c r="D169" s="364"/>
      <c r="E169" s="364"/>
      <c r="F169" s="357"/>
      <c r="G169" s="366"/>
      <c r="H169" s="367"/>
      <c r="I169" s="367"/>
      <c r="J169" s="397"/>
      <c r="K169" s="397"/>
      <c r="L169" s="468"/>
      <c r="M169" s="468"/>
      <c r="N169" s="401"/>
      <c r="O169" s="357"/>
      <c r="P169" s="357"/>
      <c r="Q169" s="359"/>
      <c r="R169" s="359"/>
      <c r="S169" s="359"/>
      <c r="T169" s="359"/>
    </row>
    <row r="170" spans="1:20">
      <c r="A170" s="381"/>
      <c r="B170" s="364"/>
      <c r="C170" s="364"/>
      <c r="D170" s="364"/>
      <c r="E170" s="364"/>
      <c r="F170" s="357"/>
      <c r="G170" s="366"/>
      <c r="H170" s="367"/>
      <c r="I170" s="367"/>
      <c r="J170" s="397"/>
      <c r="K170" s="397"/>
      <c r="L170" s="468"/>
      <c r="M170" s="468"/>
      <c r="N170" s="401"/>
      <c r="O170" s="357"/>
      <c r="P170" s="357"/>
      <c r="Q170" s="359"/>
      <c r="R170" s="359"/>
      <c r="S170" s="359"/>
      <c r="T170" s="359"/>
    </row>
    <row r="171" ht="14.25" customHeight="1" spans="1:20">
      <c r="A171" s="235" t="s">
        <v>820</v>
      </c>
      <c r="B171" s="373"/>
      <c r="C171" s="373"/>
      <c r="D171" s="373"/>
      <c r="E171" s="373"/>
      <c r="F171" s="357"/>
      <c r="G171" s="366"/>
      <c r="H171" s="367"/>
      <c r="I171" s="367"/>
      <c r="J171" s="367"/>
      <c r="K171" s="367"/>
      <c r="L171" s="367"/>
      <c r="M171" s="367"/>
      <c r="N171" s="446"/>
      <c r="O171" s="446"/>
      <c r="P171" s="469"/>
      <c r="Q171" s="408"/>
      <c r="R171" s="359"/>
      <c r="S171" s="359"/>
      <c r="T171" s="359"/>
    </row>
    <row r="172" s="355" customFormat="1" ht="15" customHeight="1" spans="1:16">
      <c r="A172" s="368" t="s">
        <v>593</v>
      </c>
      <c r="B172" s="369" t="s">
        <v>495</v>
      </c>
      <c r="C172" s="369" t="s">
        <v>594</v>
      </c>
      <c r="D172" s="369" t="s">
        <v>595</v>
      </c>
      <c r="E172" s="369" t="s">
        <v>7</v>
      </c>
      <c r="F172" s="368" t="s">
        <v>145</v>
      </c>
      <c r="G172" s="370" t="s">
        <v>10</v>
      </c>
      <c r="H172" s="370" t="s">
        <v>596</v>
      </c>
      <c r="I172" s="399" t="s">
        <v>597</v>
      </c>
      <c r="J172" s="399" t="s">
        <v>821</v>
      </c>
      <c r="K172" s="399" t="s">
        <v>753</v>
      </c>
      <c r="L172" s="399" t="s">
        <v>822</v>
      </c>
      <c r="M172" s="399" t="s">
        <v>751</v>
      </c>
      <c r="N172" s="470" t="s">
        <v>3</v>
      </c>
      <c r="O172" s="368" t="s">
        <v>599</v>
      </c>
      <c r="P172" s="407"/>
    </row>
    <row r="173" ht="15" customHeight="1" spans="1:16">
      <c r="A173" s="261" t="s">
        <v>823</v>
      </c>
      <c r="B173" s="262">
        <v>165</v>
      </c>
      <c r="C173" s="263" t="s">
        <v>824</v>
      </c>
      <c r="D173" s="262">
        <v>165</v>
      </c>
      <c r="E173" s="262">
        <v>165</v>
      </c>
      <c r="F173" s="241"/>
      <c r="G173" s="242">
        <v>45750</v>
      </c>
      <c r="H173" s="242">
        <f t="shared" ref="H173:H177" si="54">G173+10</f>
        <v>45760</v>
      </c>
      <c r="I173" s="242">
        <f t="shared" ref="I173:I177" si="55">G173+11</f>
        <v>45761</v>
      </c>
      <c r="J173" s="242">
        <f t="shared" ref="J173:J177" si="56">G173+17</f>
        <v>45767</v>
      </c>
      <c r="K173" s="242" t="s">
        <v>825</v>
      </c>
      <c r="L173" s="242">
        <f t="shared" ref="L173:L177" si="57">G173+22</f>
        <v>45772</v>
      </c>
      <c r="M173" s="242">
        <f t="shared" ref="M173:M177" si="58">G173+26</f>
        <v>45776</v>
      </c>
      <c r="N173" s="471" t="s">
        <v>603</v>
      </c>
      <c r="O173" s="404">
        <f>G173-3+TIME(16,0,0)</f>
        <v>45747.6666666667</v>
      </c>
      <c r="P173" s="359"/>
    </row>
    <row r="174" ht="15" customHeight="1" spans="1:16">
      <c r="A174" s="261" t="s">
        <v>143</v>
      </c>
      <c r="B174" s="264"/>
      <c r="C174" s="263"/>
      <c r="D174" s="264"/>
      <c r="E174" s="264"/>
      <c r="F174" s="244"/>
      <c r="G174" s="242">
        <f>G173+7</f>
        <v>45757</v>
      </c>
      <c r="H174" s="242">
        <f t="shared" si="54"/>
        <v>45767</v>
      </c>
      <c r="I174" s="242">
        <f t="shared" si="55"/>
        <v>45768</v>
      </c>
      <c r="J174" s="242">
        <f t="shared" si="56"/>
        <v>45774</v>
      </c>
      <c r="K174" s="242">
        <f t="shared" ref="K174:K177" si="59">G174+20</f>
        <v>45777</v>
      </c>
      <c r="L174" s="242">
        <f t="shared" si="57"/>
        <v>45779</v>
      </c>
      <c r="M174" s="242">
        <f t="shared" si="58"/>
        <v>45783</v>
      </c>
      <c r="N174" s="471" t="s">
        <v>603</v>
      </c>
      <c r="O174" s="404">
        <f>G174-3+TIME(16,0,0)</f>
        <v>45754.6666666667</v>
      </c>
      <c r="P174" s="357"/>
    </row>
    <row r="175" ht="15" customHeight="1" spans="1:16">
      <c r="A175" s="261" t="s">
        <v>826</v>
      </c>
      <c r="B175" s="264">
        <v>169</v>
      </c>
      <c r="C175" s="263" t="s">
        <v>827</v>
      </c>
      <c r="D175" s="264">
        <v>169</v>
      </c>
      <c r="E175" s="264">
        <v>169</v>
      </c>
      <c r="F175" s="244"/>
      <c r="G175" s="242">
        <f t="shared" ref="G175:G177" si="60">G174+7</f>
        <v>45764</v>
      </c>
      <c r="H175" s="242">
        <f t="shared" si="54"/>
        <v>45774</v>
      </c>
      <c r="I175" s="242">
        <f t="shared" si="55"/>
        <v>45775</v>
      </c>
      <c r="J175" s="242">
        <f t="shared" si="56"/>
        <v>45781</v>
      </c>
      <c r="K175" s="242" t="s">
        <v>828</v>
      </c>
      <c r="L175" s="242">
        <f t="shared" si="57"/>
        <v>45786</v>
      </c>
      <c r="M175" s="242">
        <f t="shared" si="58"/>
        <v>45790</v>
      </c>
      <c r="N175" s="471" t="s">
        <v>603</v>
      </c>
      <c r="O175" s="404">
        <f>G175-3+TIME(16,0,0)</f>
        <v>45761.6666666667</v>
      </c>
      <c r="P175" s="357"/>
    </row>
    <row r="176" ht="15" customHeight="1" spans="1:16">
      <c r="A176" s="261" t="s">
        <v>829</v>
      </c>
      <c r="B176" s="264">
        <v>152</v>
      </c>
      <c r="C176" s="264" t="s">
        <v>830</v>
      </c>
      <c r="D176" s="264">
        <v>152</v>
      </c>
      <c r="E176" s="264">
        <v>152</v>
      </c>
      <c r="F176" s="244"/>
      <c r="G176" s="242">
        <f t="shared" si="60"/>
        <v>45771</v>
      </c>
      <c r="H176" s="242">
        <f t="shared" si="54"/>
        <v>45781</v>
      </c>
      <c r="I176" s="242">
        <f t="shared" si="55"/>
        <v>45782</v>
      </c>
      <c r="J176" s="242">
        <f t="shared" si="56"/>
        <v>45788</v>
      </c>
      <c r="K176" s="242" t="s">
        <v>831</v>
      </c>
      <c r="L176" s="242">
        <f t="shared" si="57"/>
        <v>45793</v>
      </c>
      <c r="M176" s="242">
        <f t="shared" si="58"/>
        <v>45797</v>
      </c>
      <c r="N176" s="471" t="s">
        <v>603</v>
      </c>
      <c r="O176" s="404">
        <f>G176-3+TIME(16,0,0)</f>
        <v>45768.6666666667</v>
      </c>
      <c r="P176" s="357"/>
    </row>
    <row r="177" ht="15" customHeight="1" spans="1:16">
      <c r="A177" s="261" t="s">
        <v>143</v>
      </c>
      <c r="B177" s="262"/>
      <c r="C177" s="263"/>
      <c r="D177" s="262"/>
      <c r="E177" s="262"/>
      <c r="F177" s="244"/>
      <c r="G177" s="242">
        <f t="shared" si="60"/>
        <v>45778</v>
      </c>
      <c r="H177" s="242">
        <f t="shared" si="54"/>
        <v>45788</v>
      </c>
      <c r="I177" s="242">
        <f t="shared" si="55"/>
        <v>45789</v>
      </c>
      <c r="J177" s="242">
        <f t="shared" si="56"/>
        <v>45795</v>
      </c>
      <c r="K177" s="242">
        <f t="shared" si="59"/>
        <v>45798</v>
      </c>
      <c r="L177" s="242">
        <f t="shared" si="57"/>
        <v>45800</v>
      </c>
      <c r="M177" s="242">
        <f t="shared" si="58"/>
        <v>45804</v>
      </c>
      <c r="N177" s="471" t="s">
        <v>603</v>
      </c>
      <c r="O177" s="404">
        <f>G177-3+TIME(16,0,0)</f>
        <v>45775.6666666667</v>
      </c>
      <c r="P177" s="357"/>
    </row>
    <row r="178" spans="1:20">
      <c r="A178" s="381" t="s">
        <v>630</v>
      </c>
      <c r="B178" s="457"/>
      <c r="C178" s="457"/>
      <c r="D178" s="457"/>
      <c r="E178" s="457"/>
      <c r="F178" s="357"/>
      <c r="G178" s="366"/>
      <c r="H178" s="367"/>
      <c r="I178" s="367"/>
      <c r="J178" s="367"/>
      <c r="K178" s="367"/>
      <c r="L178" s="397"/>
      <c r="M178" s="397"/>
      <c r="N178" s="365"/>
      <c r="O178" s="469"/>
      <c r="P178" s="401"/>
      <c r="Q178" s="359"/>
      <c r="R178" s="359"/>
      <c r="S178" s="359"/>
      <c r="T178" s="359"/>
    </row>
    <row r="179" spans="1:20">
      <c r="A179" s="381"/>
      <c r="B179" s="457"/>
      <c r="C179" s="457"/>
      <c r="D179" s="457"/>
      <c r="E179" s="457"/>
      <c r="F179" s="357"/>
      <c r="G179" s="366"/>
      <c r="H179" s="367"/>
      <c r="I179" s="367"/>
      <c r="J179" s="367"/>
      <c r="K179" s="367"/>
      <c r="L179" s="397"/>
      <c r="M179" s="397"/>
      <c r="N179" s="365"/>
      <c r="O179" s="469"/>
      <c r="P179" s="401"/>
      <c r="Q179" s="359"/>
      <c r="R179" s="359"/>
      <c r="S179" s="359"/>
      <c r="T179" s="359"/>
    </row>
    <row r="180" ht="14.25" customHeight="1" spans="1:257">
      <c r="A180" s="437" t="s">
        <v>832</v>
      </c>
      <c r="B180" s="437"/>
      <c r="C180" s="437"/>
      <c r="D180" s="437"/>
      <c r="E180" s="458"/>
      <c r="F180" s="459"/>
      <c r="G180" s="459"/>
      <c r="H180" s="460"/>
      <c r="I180" s="460"/>
      <c r="J180" s="460"/>
      <c r="K180" s="460"/>
      <c r="L180" s="460"/>
      <c r="M180" s="460"/>
      <c r="N180" s="459"/>
      <c r="O180" s="459"/>
      <c r="T180" s="474"/>
      <c r="U180" s="474"/>
      <c r="V180" s="474"/>
      <c r="W180" s="474"/>
      <c r="X180" s="474"/>
      <c r="Y180" s="474"/>
      <c r="Z180" s="474"/>
      <c r="AA180" s="474"/>
      <c r="AB180" s="474"/>
      <c r="AC180" s="474"/>
      <c r="AD180" s="474"/>
      <c r="AE180" s="474"/>
      <c r="AF180" s="474"/>
      <c r="AG180" s="474"/>
      <c r="AH180" s="474"/>
      <c r="AI180" s="474"/>
      <c r="AJ180" s="474"/>
      <c r="AK180" s="474"/>
      <c r="AL180" s="474"/>
      <c r="AM180" s="474"/>
      <c r="AN180" s="474"/>
      <c r="AO180" s="474"/>
      <c r="AP180" s="474"/>
      <c r="AQ180" s="474"/>
      <c r="AR180" s="474"/>
      <c r="AS180" s="474"/>
      <c r="AT180" s="474"/>
      <c r="AU180" s="474"/>
      <c r="AV180" s="474"/>
      <c r="AW180" s="474"/>
      <c r="AX180" s="474"/>
      <c r="AY180" s="474"/>
      <c r="AZ180" s="474"/>
      <c r="BA180" s="474"/>
      <c r="BB180" s="474"/>
      <c r="BC180" s="474"/>
      <c r="BD180" s="474"/>
      <c r="BE180" s="474"/>
      <c r="BF180" s="474"/>
      <c r="BG180" s="474"/>
      <c r="BH180" s="474"/>
      <c r="BI180" s="474"/>
      <c r="BJ180" s="474"/>
      <c r="BK180" s="474"/>
      <c r="BL180" s="474"/>
      <c r="BM180" s="474"/>
      <c r="BN180" s="474"/>
      <c r="BO180" s="474"/>
      <c r="BP180" s="474"/>
      <c r="BQ180" s="474"/>
      <c r="BR180" s="474"/>
      <c r="BS180" s="474"/>
      <c r="BT180" s="474"/>
      <c r="BU180" s="474"/>
      <c r="BV180" s="474"/>
      <c r="BW180" s="474"/>
      <c r="BX180" s="474"/>
      <c r="BY180" s="474"/>
      <c r="BZ180" s="474"/>
      <c r="CA180" s="474"/>
      <c r="CB180" s="474"/>
      <c r="CC180" s="474"/>
      <c r="CD180" s="474"/>
      <c r="CE180" s="474"/>
      <c r="CF180" s="474"/>
      <c r="CG180" s="474"/>
      <c r="CH180" s="474"/>
      <c r="CI180" s="474"/>
      <c r="CJ180" s="474"/>
      <c r="CK180" s="474"/>
      <c r="CL180" s="474"/>
      <c r="CM180" s="474"/>
      <c r="CN180" s="474"/>
      <c r="CO180" s="474"/>
      <c r="CP180" s="474"/>
      <c r="CQ180" s="474"/>
      <c r="CR180" s="474"/>
      <c r="CS180" s="474"/>
      <c r="CT180" s="474"/>
      <c r="CU180" s="474"/>
      <c r="CV180" s="474"/>
      <c r="CW180" s="474"/>
      <c r="CX180" s="474"/>
      <c r="CY180" s="474"/>
      <c r="CZ180" s="474"/>
      <c r="DA180" s="474"/>
      <c r="DB180" s="474"/>
      <c r="DC180" s="474"/>
      <c r="DD180" s="474"/>
      <c r="DE180" s="474"/>
      <c r="DF180" s="474"/>
      <c r="DG180" s="474"/>
      <c r="DH180" s="474"/>
      <c r="DI180" s="474"/>
      <c r="DJ180" s="474"/>
      <c r="DK180" s="474"/>
      <c r="DL180" s="474"/>
      <c r="DM180" s="474"/>
      <c r="DN180" s="474"/>
      <c r="DO180" s="474"/>
      <c r="DP180" s="474"/>
      <c r="DQ180" s="474"/>
      <c r="DR180" s="474"/>
      <c r="DS180" s="474"/>
      <c r="DT180" s="474"/>
      <c r="DU180" s="474"/>
      <c r="DV180" s="474"/>
      <c r="DW180" s="474"/>
      <c r="DX180" s="474"/>
      <c r="DY180" s="474"/>
      <c r="DZ180" s="474"/>
      <c r="EA180" s="474"/>
      <c r="EB180" s="474"/>
      <c r="EC180" s="474"/>
      <c r="ED180" s="474"/>
      <c r="EE180" s="474"/>
      <c r="EF180" s="474"/>
      <c r="EG180" s="474"/>
      <c r="EH180" s="474"/>
      <c r="EI180" s="474"/>
      <c r="EJ180" s="474"/>
      <c r="EK180" s="474"/>
      <c r="EL180" s="474"/>
      <c r="EM180" s="474"/>
      <c r="EN180" s="474"/>
      <c r="EO180" s="474"/>
      <c r="EP180" s="474"/>
      <c r="EQ180" s="474"/>
      <c r="ER180" s="474"/>
      <c r="ES180" s="474"/>
      <c r="ET180" s="474"/>
      <c r="EU180" s="474"/>
      <c r="EV180" s="474"/>
      <c r="EW180" s="474"/>
      <c r="EX180" s="474"/>
      <c r="EY180" s="474"/>
      <c r="EZ180" s="474"/>
      <c r="FA180" s="474"/>
      <c r="FB180" s="474"/>
      <c r="FC180" s="474"/>
      <c r="FD180" s="474"/>
      <c r="FE180" s="474"/>
      <c r="FF180" s="474"/>
      <c r="FG180" s="474"/>
      <c r="FH180" s="474"/>
      <c r="FI180" s="474"/>
      <c r="FJ180" s="474"/>
      <c r="FK180" s="474"/>
      <c r="FL180" s="474"/>
      <c r="FM180" s="474"/>
      <c r="FN180" s="474"/>
      <c r="FO180" s="474"/>
      <c r="FP180" s="474"/>
      <c r="FQ180" s="474"/>
      <c r="FR180" s="474"/>
      <c r="FS180" s="474"/>
      <c r="FT180" s="474"/>
      <c r="FU180" s="474"/>
      <c r="FV180" s="474"/>
      <c r="FW180" s="474"/>
      <c r="FX180" s="474"/>
      <c r="FY180" s="474"/>
      <c r="FZ180" s="474"/>
      <c r="GA180" s="474"/>
      <c r="GB180" s="474"/>
      <c r="GC180" s="474"/>
      <c r="GD180" s="474"/>
      <c r="GE180" s="474"/>
      <c r="GF180" s="474"/>
      <c r="GG180" s="474"/>
      <c r="GH180" s="474"/>
      <c r="GI180" s="474"/>
      <c r="GJ180" s="474"/>
      <c r="GK180" s="474"/>
      <c r="GL180" s="474"/>
      <c r="GM180" s="474"/>
      <c r="GN180" s="474"/>
      <c r="GO180" s="474"/>
      <c r="GP180" s="474"/>
      <c r="GQ180" s="474"/>
      <c r="GR180" s="474"/>
      <c r="GS180" s="474"/>
      <c r="GT180" s="474"/>
      <c r="GU180" s="474"/>
      <c r="GV180" s="474"/>
      <c r="GW180" s="474"/>
      <c r="GX180" s="474"/>
      <c r="GY180" s="474"/>
      <c r="GZ180" s="474"/>
      <c r="HA180" s="474"/>
      <c r="HB180" s="474"/>
      <c r="HC180" s="474"/>
      <c r="HD180" s="474"/>
      <c r="HE180" s="474"/>
      <c r="HF180" s="474"/>
      <c r="HG180" s="474"/>
      <c r="HH180" s="474"/>
      <c r="HI180" s="474"/>
      <c r="HJ180" s="474"/>
      <c r="HK180" s="474"/>
      <c r="HL180" s="474"/>
      <c r="HM180" s="474"/>
      <c r="HN180" s="474"/>
      <c r="HO180" s="474"/>
      <c r="HP180" s="474"/>
      <c r="HQ180" s="474"/>
      <c r="HR180" s="474"/>
      <c r="HS180" s="474"/>
      <c r="HT180" s="474"/>
      <c r="HU180" s="474"/>
      <c r="HV180" s="474"/>
      <c r="HW180" s="474"/>
      <c r="HX180" s="474"/>
      <c r="HY180" s="474"/>
      <c r="HZ180" s="474"/>
      <c r="IA180" s="474"/>
      <c r="IB180" s="474"/>
      <c r="IC180" s="474"/>
      <c r="ID180" s="474"/>
      <c r="IE180" s="474"/>
      <c r="IF180" s="474"/>
      <c r="IG180" s="474"/>
      <c r="IH180" s="474"/>
      <c r="II180" s="474"/>
      <c r="IJ180" s="474"/>
      <c r="IK180" s="474"/>
      <c r="IL180" s="474"/>
      <c r="IM180" s="474"/>
      <c r="IN180" s="474"/>
      <c r="IO180" s="474"/>
      <c r="IP180" s="474"/>
      <c r="IQ180" s="474"/>
      <c r="IR180" s="474"/>
      <c r="IS180" s="474"/>
      <c r="IT180" s="474"/>
      <c r="IU180" s="474"/>
      <c r="IV180" s="474"/>
      <c r="IW180" s="474"/>
    </row>
    <row r="181" s="355" customFormat="1" ht="15" customHeight="1" spans="1:252">
      <c r="A181" s="368" t="s">
        <v>593</v>
      </c>
      <c r="B181" s="441" t="s">
        <v>495</v>
      </c>
      <c r="C181" s="369" t="s">
        <v>594</v>
      </c>
      <c r="D181" s="441" t="s">
        <v>595</v>
      </c>
      <c r="E181" s="369" t="s">
        <v>7</v>
      </c>
      <c r="F181" s="442" t="s">
        <v>6</v>
      </c>
      <c r="G181" s="442" t="s">
        <v>10</v>
      </c>
      <c r="H181" s="442" t="s">
        <v>596</v>
      </c>
      <c r="I181" s="442" t="s">
        <v>833</v>
      </c>
      <c r="J181" s="442" t="s">
        <v>834</v>
      </c>
      <c r="K181" s="442" t="s">
        <v>835</v>
      </c>
      <c r="L181" s="442" t="s">
        <v>822</v>
      </c>
      <c r="M181" s="464" t="s">
        <v>3</v>
      </c>
      <c r="N181" s="368" t="s">
        <v>599</v>
      </c>
      <c r="O181" s="472"/>
      <c r="P181" s="473"/>
      <c r="Q181" s="473"/>
      <c r="R181" s="473"/>
      <c r="S181" s="473"/>
      <c r="T181" s="473"/>
      <c r="U181" s="473"/>
      <c r="V181" s="473"/>
      <c r="W181" s="473"/>
      <c r="X181" s="473"/>
      <c r="Y181" s="473"/>
      <c r="Z181" s="473"/>
      <c r="AA181" s="473"/>
      <c r="AB181" s="473"/>
      <c r="AC181" s="473"/>
      <c r="AD181" s="473"/>
      <c r="AE181" s="473"/>
      <c r="AF181" s="473"/>
      <c r="AG181" s="473"/>
      <c r="AH181" s="473"/>
      <c r="AI181" s="473"/>
      <c r="AJ181" s="473"/>
      <c r="AK181" s="473"/>
      <c r="AL181" s="473"/>
      <c r="AM181" s="473"/>
      <c r="AN181" s="473"/>
      <c r="AO181" s="473"/>
      <c r="AP181" s="473"/>
      <c r="AQ181" s="473"/>
      <c r="AR181" s="473"/>
      <c r="AS181" s="473"/>
      <c r="AT181" s="473"/>
      <c r="AU181" s="473"/>
      <c r="AV181" s="473"/>
      <c r="AW181" s="473"/>
      <c r="AX181" s="473"/>
      <c r="AY181" s="473"/>
      <c r="AZ181" s="473"/>
      <c r="BA181" s="473"/>
      <c r="BB181" s="473"/>
      <c r="BC181" s="473"/>
      <c r="BD181" s="473"/>
      <c r="BE181" s="473"/>
      <c r="BF181" s="473"/>
      <c r="BG181" s="473"/>
      <c r="BH181" s="473"/>
      <c r="BI181" s="473"/>
      <c r="BJ181" s="473"/>
      <c r="BK181" s="473"/>
      <c r="BL181" s="473"/>
      <c r="BM181" s="473"/>
      <c r="BN181" s="473"/>
      <c r="BO181" s="473"/>
      <c r="BP181" s="473"/>
      <c r="BQ181" s="473"/>
      <c r="BR181" s="473"/>
      <c r="BS181" s="473"/>
      <c r="BT181" s="473"/>
      <c r="BU181" s="473"/>
      <c r="BV181" s="473"/>
      <c r="BW181" s="473"/>
      <c r="BX181" s="473"/>
      <c r="BY181" s="473"/>
      <c r="BZ181" s="473"/>
      <c r="CA181" s="473"/>
      <c r="CB181" s="473"/>
      <c r="CC181" s="473"/>
      <c r="CD181" s="473"/>
      <c r="CE181" s="473"/>
      <c r="CF181" s="473"/>
      <c r="CG181" s="473"/>
      <c r="CH181" s="473"/>
      <c r="CI181" s="473"/>
      <c r="CJ181" s="473"/>
      <c r="CK181" s="473"/>
      <c r="CL181" s="473"/>
      <c r="CM181" s="473"/>
      <c r="CN181" s="473"/>
      <c r="CO181" s="473"/>
      <c r="CP181" s="473"/>
      <c r="CQ181" s="473"/>
      <c r="CR181" s="473"/>
      <c r="CS181" s="473"/>
      <c r="CT181" s="473"/>
      <c r="CU181" s="473"/>
      <c r="CV181" s="473"/>
      <c r="CW181" s="473"/>
      <c r="CX181" s="473"/>
      <c r="CY181" s="473"/>
      <c r="CZ181" s="473"/>
      <c r="DA181" s="473"/>
      <c r="DB181" s="473"/>
      <c r="DC181" s="473"/>
      <c r="DD181" s="473"/>
      <c r="DE181" s="473"/>
      <c r="DF181" s="473"/>
      <c r="DG181" s="473"/>
      <c r="DH181" s="473"/>
      <c r="DI181" s="473"/>
      <c r="DJ181" s="473"/>
      <c r="DK181" s="473"/>
      <c r="DL181" s="473"/>
      <c r="DM181" s="473"/>
      <c r="DN181" s="473"/>
      <c r="DO181" s="473"/>
      <c r="DP181" s="473"/>
      <c r="DQ181" s="473"/>
      <c r="DR181" s="473"/>
      <c r="DS181" s="473"/>
      <c r="DT181" s="473"/>
      <c r="DU181" s="473"/>
      <c r="DV181" s="473"/>
      <c r="DW181" s="473"/>
      <c r="DX181" s="473"/>
      <c r="DY181" s="473"/>
      <c r="DZ181" s="473"/>
      <c r="EA181" s="473"/>
      <c r="EB181" s="473"/>
      <c r="EC181" s="473"/>
      <c r="ED181" s="473"/>
      <c r="EE181" s="473"/>
      <c r="EF181" s="473"/>
      <c r="EG181" s="473"/>
      <c r="EH181" s="473"/>
      <c r="EI181" s="473"/>
      <c r="EJ181" s="473"/>
      <c r="EK181" s="473"/>
      <c r="EL181" s="473"/>
      <c r="EM181" s="473"/>
      <c r="EN181" s="473"/>
      <c r="EO181" s="473"/>
      <c r="EP181" s="473"/>
      <c r="EQ181" s="473"/>
      <c r="ER181" s="473"/>
      <c r="ES181" s="473"/>
      <c r="ET181" s="473"/>
      <c r="EU181" s="473"/>
      <c r="EV181" s="473"/>
      <c r="EW181" s="473"/>
      <c r="EX181" s="473"/>
      <c r="EY181" s="473"/>
      <c r="EZ181" s="473"/>
      <c r="FA181" s="473"/>
      <c r="FB181" s="473"/>
      <c r="FC181" s="473"/>
      <c r="FD181" s="473"/>
      <c r="FE181" s="473"/>
      <c r="FF181" s="473"/>
      <c r="FG181" s="473"/>
      <c r="FH181" s="473"/>
      <c r="FI181" s="473"/>
      <c r="FJ181" s="473"/>
      <c r="FK181" s="473"/>
      <c r="FL181" s="473"/>
      <c r="FM181" s="473"/>
      <c r="FN181" s="473"/>
      <c r="FO181" s="473"/>
      <c r="FP181" s="473"/>
      <c r="FQ181" s="473"/>
      <c r="FR181" s="473"/>
      <c r="FS181" s="473"/>
      <c r="FT181" s="473"/>
      <c r="FU181" s="473"/>
      <c r="FV181" s="473"/>
      <c r="FW181" s="473"/>
      <c r="FX181" s="473"/>
      <c r="FY181" s="473"/>
      <c r="FZ181" s="473"/>
      <c r="GA181" s="473"/>
      <c r="GB181" s="473"/>
      <c r="GC181" s="473"/>
      <c r="GD181" s="473"/>
      <c r="GE181" s="473"/>
      <c r="GF181" s="473"/>
      <c r="GG181" s="473"/>
      <c r="GH181" s="473"/>
      <c r="GI181" s="473"/>
      <c r="GJ181" s="473"/>
      <c r="GK181" s="473"/>
      <c r="GL181" s="473"/>
      <c r="GM181" s="473"/>
      <c r="GN181" s="473"/>
      <c r="GO181" s="473"/>
      <c r="GP181" s="473"/>
      <c r="GQ181" s="473"/>
      <c r="GR181" s="473"/>
      <c r="GS181" s="473"/>
      <c r="GT181" s="473"/>
      <c r="GU181" s="473"/>
      <c r="GV181" s="473"/>
      <c r="GW181" s="473"/>
      <c r="GX181" s="473"/>
      <c r="GY181" s="473"/>
      <c r="GZ181" s="473"/>
      <c r="HA181" s="473"/>
      <c r="HB181" s="473"/>
      <c r="HC181" s="473"/>
      <c r="HD181" s="473"/>
      <c r="HE181" s="473"/>
      <c r="HF181" s="473"/>
      <c r="HG181" s="473"/>
      <c r="HH181" s="473"/>
      <c r="HI181" s="473"/>
      <c r="HJ181" s="473"/>
      <c r="HK181" s="473"/>
      <c r="HL181" s="473"/>
      <c r="HM181" s="473"/>
      <c r="HN181" s="473"/>
      <c r="HO181" s="473"/>
      <c r="HP181" s="473"/>
      <c r="HQ181" s="473"/>
      <c r="HR181" s="473"/>
      <c r="HS181" s="473"/>
      <c r="HT181" s="473"/>
      <c r="HU181" s="473"/>
      <c r="HV181" s="473"/>
      <c r="HW181" s="473"/>
      <c r="HX181" s="473"/>
      <c r="HY181" s="473"/>
      <c r="HZ181" s="473"/>
      <c r="IA181" s="473"/>
      <c r="IB181" s="473"/>
      <c r="IC181" s="473"/>
      <c r="ID181" s="473"/>
      <c r="IE181" s="473"/>
      <c r="IF181" s="473"/>
      <c r="IG181" s="473"/>
      <c r="IH181" s="473"/>
      <c r="II181" s="473"/>
      <c r="IJ181" s="473"/>
      <c r="IK181" s="473"/>
      <c r="IL181" s="473"/>
      <c r="IM181" s="473"/>
      <c r="IN181" s="473"/>
      <c r="IO181" s="473"/>
      <c r="IP181" s="473"/>
      <c r="IQ181" s="473"/>
      <c r="IR181" s="473"/>
    </row>
    <row r="182" ht="15" customHeight="1" spans="1:252">
      <c r="A182" s="261" t="s">
        <v>143</v>
      </c>
      <c r="B182" s="240"/>
      <c r="C182" s="264"/>
      <c r="D182" s="240"/>
      <c r="E182" s="240"/>
      <c r="F182" s="268"/>
      <c r="G182" s="242">
        <v>45748</v>
      </c>
      <c r="H182" s="242">
        <f>G182+12</f>
        <v>45760</v>
      </c>
      <c r="I182" s="242">
        <f t="shared" ref="I182:I186" si="61">H182+8</f>
        <v>45768</v>
      </c>
      <c r="J182" s="242">
        <f>G182+22</f>
        <v>45770</v>
      </c>
      <c r="K182" s="242" t="s">
        <v>438</v>
      </c>
      <c r="L182" s="242">
        <f>J182+4</f>
        <v>45774</v>
      </c>
      <c r="M182" s="240" t="s">
        <v>48</v>
      </c>
      <c r="N182" s="404">
        <f>G182-3+TIME(16,0,0)</f>
        <v>45745.6666666667</v>
      </c>
      <c r="O182" s="240"/>
      <c r="P182" s="474"/>
      <c r="Q182" s="474"/>
      <c r="R182" s="474"/>
      <c r="S182" s="474"/>
      <c r="T182" s="474"/>
      <c r="U182" s="474"/>
      <c r="V182" s="474"/>
      <c r="W182" s="474"/>
      <c r="X182" s="474"/>
      <c r="Y182" s="474"/>
      <c r="Z182" s="474"/>
      <c r="AA182" s="474"/>
      <c r="AB182" s="474"/>
      <c r="AC182" s="474"/>
      <c r="AD182" s="474"/>
      <c r="AE182" s="474"/>
      <c r="AF182" s="474"/>
      <c r="AG182" s="474"/>
      <c r="AH182" s="474"/>
      <c r="AI182" s="474"/>
      <c r="AJ182" s="474"/>
      <c r="AK182" s="474"/>
      <c r="AL182" s="474"/>
      <c r="AM182" s="474"/>
      <c r="AN182" s="474"/>
      <c r="AO182" s="474"/>
      <c r="AP182" s="474"/>
      <c r="AQ182" s="474"/>
      <c r="AR182" s="474"/>
      <c r="AS182" s="474"/>
      <c r="AT182" s="474"/>
      <c r="AU182" s="474"/>
      <c r="AV182" s="474"/>
      <c r="AW182" s="474"/>
      <c r="AX182" s="474"/>
      <c r="AY182" s="474"/>
      <c r="AZ182" s="474"/>
      <c r="BA182" s="474"/>
      <c r="BB182" s="474"/>
      <c r="BC182" s="474"/>
      <c r="BD182" s="474"/>
      <c r="BE182" s="474"/>
      <c r="BF182" s="474"/>
      <c r="BG182" s="474"/>
      <c r="BH182" s="474"/>
      <c r="BI182" s="474"/>
      <c r="BJ182" s="474"/>
      <c r="BK182" s="474"/>
      <c r="BL182" s="474"/>
      <c r="BM182" s="474"/>
      <c r="BN182" s="474"/>
      <c r="BO182" s="474"/>
      <c r="BP182" s="474"/>
      <c r="BQ182" s="474"/>
      <c r="BR182" s="474"/>
      <c r="BS182" s="474"/>
      <c r="BT182" s="474"/>
      <c r="BU182" s="474"/>
      <c r="BV182" s="474"/>
      <c r="BW182" s="474"/>
      <c r="BX182" s="474"/>
      <c r="BY182" s="474"/>
      <c r="BZ182" s="474"/>
      <c r="CA182" s="474"/>
      <c r="CB182" s="474"/>
      <c r="CC182" s="474"/>
      <c r="CD182" s="474"/>
      <c r="CE182" s="474"/>
      <c r="CF182" s="474"/>
      <c r="CG182" s="474"/>
      <c r="CH182" s="474"/>
      <c r="CI182" s="474"/>
      <c r="CJ182" s="474"/>
      <c r="CK182" s="474"/>
      <c r="CL182" s="474"/>
      <c r="CM182" s="474"/>
      <c r="CN182" s="474"/>
      <c r="CO182" s="474"/>
      <c r="CP182" s="474"/>
      <c r="CQ182" s="474"/>
      <c r="CR182" s="474"/>
      <c r="CS182" s="474"/>
      <c r="CT182" s="474"/>
      <c r="CU182" s="474"/>
      <c r="CV182" s="474"/>
      <c r="CW182" s="474"/>
      <c r="CX182" s="474"/>
      <c r="CY182" s="474"/>
      <c r="CZ182" s="474"/>
      <c r="DA182" s="474"/>
      <c r="DB182" s="474"/>
      <c r="DC182" s="474"/>
      <c r="DD182" s="474"/>
      <c r="DE182" s="474"/>
      <c r="DF182" s="474"/>
      <c r="DG182" s="474"/>
      <c r="DH182" s="474"/>
      <c r="DI182" s="474"/>
      <c r="DJ182" s="474"/>
      <c r="DK182" s="474"/>
      <c r="DL182" s="474"/>
      <c r="DM182" s="474"/>
      <c r="DN182" s="474"/>
      <c r="DO182" s="474"/>
      <c r="DP182" s="474"/>
      <c r="DQ182" s="474"/>
      <c r="DR182" s="474"/>
      <c r="DS182" s="474"/>
      <c r="DT182" s="474"/>
      <c r="DU182" s="474"/>
      <c r="DV182" s="474"/>
      <c r="DW182" s="474"/>
      <c r="DX182" s="474"/>
      <c r="DY182" s="474"/>
      <c r="DZ182" s="474"/>
      <c r="EA182" s="474"/>
      <c r="EB182" s="474"/>
      <c r="EC182" s="474"/>
      <c r="ED182" s="474"/>
      <c r="EE182" s="474"/>
      <c r="EF182" s="474"/>
      <c r="EG182" s="474"/>
      <c r="EH182" s="474"/>
      <c r="EI182" s="474"/>
      <c r="EJ182" s="474"/>
      <c r="EK182" s="474"/>
      <c r="EL182" s="474"/>
      <c r="EM182" s="474"/>
      <c r="EN182" s="474"/>
      <c r="EO182" s="474"/>
      <c r="EP182" s="474"/>
      <c r="EQ182" s="474"/>
      <c r="ER182" s="474"/>
      <c r="ES182" s="474"/>
      <c r="ET182" s="474"/>
      <c r="EU182" s="474"/>
      <c r="EV182" s="474"/>
      <c r="EW182" s="474"/>
      <c r="EX182" s="474"/>
      <c r="EY182" s="474"/>
      <c r="EZ182" s="474"/>
      <c r="FA182" s="474"/>
      <c r="FB182" s="474"/>
      <c r="FC182" s="474"/>
      <c r="FD182" s="474"/>
      <c r="FE182" s="474"/>
      <c r="FF182" s="474"/>
      <c r="FG182" s="474"/>
      <c r="FH182" s="474"/>
      <c r="FI182" s="474"/>
      <c r="FJ182" s="474"/>
      <c r="FK182" s="474"/>
      <c r="FL182" s="474"/>
      <c r="FM182" s="474"/>
      <c r="FN182" s="474"/>
      <c r="FO182" s="474"/>
      <c r="FP182" s="474"/>
      <c r="FQ182" s="474"/>
      <c r="FR182" s="474"/>
      <c r="FS182" s="474"/>
      <c r="FT182" s="474"/>
      <c r="FU182" s="474"/>
      <c r="FV182" s="474"/>
      <c r="FW182" s="474"/>
      <c r="FX182" s="474"/>
      <c r="FY182" s="474"/>
      <c r="FZ182" s="474"/>
      <c r="GA182" s="474"/>
      <c r="GB182" s="474"/>
      <c r="GC182" s="474"/>
      <c r="GD182" s="474"/>
      <c r="GE182" s="474"/>
      <c r="GF182" s="474"/>
      <c r="GG182" s="474"/>
      <c r="GH182" s="474"/>
      <c r="GI182" s="474"/>
      <c r="GJ182" s="474"/>
      <c r="GK182" s="474"/>
      <c r="GL182" s="474"/>
      <c r="GM182" s="474"/>
      <c r="GN182" s="474"/>
      <c r="GO182" s="474"/>
      <c r="GP182" s="474"/>
      <c r="GQ182" s="474"/>
      <c r="GR182" s="474"/>
      <c r="GS182" s="474"/>
      <c r="GT182" s="474"/>
      <c r="GU182" s="474"/>
      <c r="GV182" s="474"/>
      <c r="GW182" s="474"/>
      <c r="GX182" s="474"/>
      <c r="GY182" s="474"/>
      <c r="GZ182" s="474"/>
      <c r="HA182" s="474"/>
      <c r="HB182" s="474"/>
      <c r="HC182" s="474"/>
      <c r="HD182" s="474"/>
      <c r="HE182" s="474"/>
      <c r="HF182" s="474"/>
      <c r="HG182" s="474"/>
      <c r="HH182" s="474"/>
      <c r="HI182" s="474"/>
      <c r="HJ182" s="474"/>
      <c r="HK182" s="474"/>
      <c r="HL182" s="474"/>
      <c r="HM182" s="474"/>
      <c r="HN182" s="474"/>
      <c r="HO182" s="474"/>
      <c r="HP182" s="474"/>
      <c r="HQ182" s="474"/>
      <c r="HR182" s="474"/>
      <c r="HS182" s="474"/>
      <c r="HT182" s="474"/>
      <c r="HU182" s="474"/>
      <c r="HV182" s="474"/>
      <c r="HW182" s="474"/>
      <c r="HX182" s="474"/>
      <c r="HY182" s="474"/>
      <c r="HZ182" s="474"/>
      <c r="IA182" s="474"/>
      <c r="IB182" s="474"/>
      <c r="IC182" s="474"/>
      <c r="ID182" s="474"/>
      <c r="IE182" s="474"/>
      <c r="IF182" s="474"/>
      <c r="IG182" s="474"/>
      <c r="IH182" s="474"/>
      <c r="II182" s="474"/>
      <c r="IJ182" s="474"/>
      <c r="IK182" s="474"/>
      <c r="IL182" s="474"/>
      <c r="IM182" s="474"/>
      <c r="IN182" s="474"/>
      <c r="IO182" s="474"/>
      <c r="IP182" s="474"/>
      <c r="IQ182" s="474"/>
      <c r="IR182" s="474"/>
    </row>
    <row r="183" ht="15" customHeight="1" spans="1:252">
      <c r="A183" s="261" t="s">
        <v>836</v>
      </c>
      <c r="B183" s="461" t="s">
        <v>837</v>
      </c>
      <c r="C183" s="264" t="s">
        <v>838</v>
      </c>
      <c r="D183" s="240" t="s">
        <v>695</v>
      </c>
      <c r="E183" s="240" t="s">
        <v>839</v>
      </c>
      <c r="F183" s="270"/>
      <c r="G183" s="242">
        <f>G182+7</f>
        <v>45755</v>
      </c>
      <c r="H183" s="242">
        <f>G183+9</f>
        <v>45764</v>
      </c>
      <c r="I183" s="242">
        <f t="shared" si="61"/>
        <v>45772</v>
      </c>
      <c r="J183" s="242">
        <f>G183+22</f>
        <v>45777</v>
      </c>
      <c r="K183" s="242" t="s">
        <v>438</v>
      </c>
      <c r="L183" s="242">
        <f t="shared" ref="L183:L186" si="62">J183+4</f>
        <v>45781</v>
      </c>
      <c r="M183" s="240" t="s">
        <v>48</v>
      </c>
      <c r="N183" s="404">
        <f>G183-3+TIME(16,0,0)</f>
        <v>45752.6666666667</v>
      </c>
      <c r="O183" s="463"/>
      <c r="P183" s="474"/>
      <c r="Q183" s="474"/>
      <c r="R183" s="474"/>
      <c r="S183" s="474"/>
      <c r="T183" s="474"/>
      <c r="U183" s="474"/>
      <c r="V183" s="474"/>
      <c r="W183" s="474"/>
      <c r="X183" s="474"/>
      <c r="Y183" s="474"/>
      <c r="Z183" s="474"/>
      <c r="AA183" s="474"/>
      <c r="AB183" s="474"/>
      <c r="AC183" s="474"/>
      <c r="AD183" s="474"/>
      <c r="AE183" s="474"/>
      <c r="AF183" s="474"/>
      <c r="AG183" s="474"/>
      <c r="AH183" s="474"/>
      <c r="AI183" s="474"/>
      <c r="AJ183" s="474"/>
      <c r="AK183" s="474"/>
      <c r="AL183" s="474"/>
      <c r="AM183" s="474"/>
      <c r="AN183" s="474"/>
      <c r="AO183" s="474"/>
      <c r="AP183" s="474"/>
      <c r="AQ183" s="474"/>
      <c r="AR183" s="474"/>
      <c r="AS183" s="474"/>
      <c r="AT183" s="474"/>
      <c r="AU183" s="474"/>
      <c r="AV183" s="474"/>
      <c r="AW183" s="474"/>
      <c r="AX183" s="474"/>
      <c r="AY183" s="474"/>
      <c r="AZ183" s="474"/>
      <c r="BA183" s="474"/>
      <c r="BB183" s="474"/>
      <c r="BC183" s="474"/>
      <c r="BD183" s="474"/>
      <c r="BE183" s="474"/>
      <c r="BF183" s="474"/>
      <c r="BG183" s="474"/>
      <c r="BH183" s="474"/>
      <c r="BI183" s="474"/>
      <c r="BJ183" s="474"/>
      <c r="BK183" s="474"/>
      <c r="BL183" s="474"/>
      <c r="BM183" s="474"/>
      <c r="BN183" s="474"/>
      <c r="BO183" s="474"/>
      <c r="BP183" s="474"/>
      <c r="BQ183" s="474"/>
      <c r="BR183" s="474"/>
      <c r="BS183" s="474"/>
      <c r="BT183" s="474"/>
      <c r="BU183" s="474"/>
      <c r="BV183" s="474"/>
      <c r="BW183" s="474"/>
      <c r="BX183" s="474"/>
      <c r="BY183" s="474"/>
      <c r="BZ183" s="474"/>
      <c r="CA183" s="474"/>
      <c r="CB183" s="474"/>
      <c r="CC183" s="474"/>
      <c r="CD183" s="474"/>
      <c r="CE183" s="474"/>
      <c r="CF183" s="474"/>
      <c r="CG183" s="474"/>
      <c r="CH183" s="474"/>
      <c r="CI183" s="474"/>
      <c r="CJ183" s="474"/>
      <c r="CK183" s="474"/>
      <c r="CL183" s="474"/>
      <c r="CM183" s="474"/>
      <c r="CN183" s="474"/>
      <c r="CO183" s="474"/>
      <c r="CP183" s="474"/>
      <c r="CQ183" s="474"/>
      <c r="CR183" s="474"/>
      <c r="CS183" s="474"/>
      <c r="CT183" s="474"/>
      <c r="CU183" s="474"/>
      <c r="CV183" s="474"/>
      <c r="CW183" s="474"/>
      <c r="CX183" s="474"/>
      <c r="CY183" s="474"/>
      <c r="CZ183" s="474"/>
      <c r="DA183" s="474"/>
      <c r="DB183" s="474"/>
      <c r="DC183" s="474"/>
      <c r="DD183" s="474"/>
      <c r="DE183" s="474"/>
      <c r="DF183" s="474"/>
      <c r="DG183" s="474"/>
      <c r="DH183" s="474"/>
      <c r="DI183" s="474"/>
      <c r="DJ183" s="474"/>
      <c r="DK183" s="474"/>
      <c r="DL183" s="474"/>
      <c r="DM183" s="474"/>
      <c r="DN183" s="474"/>
      <c r="DO183" s="474"/>
      <c r="DP183" s="474"/>
      <c r="DQ183" s="474"/>
      <c r="DR183" s="474"/>
      <c r="DS183" s="474"/>
      <c r="DT183" s="474"/>
      <c r="DU183" s="474"/>
      <c r="DV183" s="474"/>
      <c r="DW183" s="474"/>
      <c r="DX183" s="474"/>
      <c r="DY183" s="474"/>
      <c r="DZ183" s="474"/>
      <c r="EA183" s="474"/>
      <c r="EB183" s="474"/>
      <c r="EC183" s="474"/>
      <c r="ED183" s="474"/>
      <c r="EE183" s="474"/>
      <c r="EF183" s="474"/>
      <c r="EG183" s="474"/>
      <c r="EH183" s="474"/>
      <c r="EI183" s="474"/>
      <c r="EJ183" s="474"/>
      <c r="EK183" s="474"/>
      <c r="EL183" s="474"/>
      <c r="EM183" s="474"/>
      <c r="EN183" s="474"/>
      <c r="EO183" s="474"/>
      <c r="EP183" s="474"/>
      <c r="EQ183" s="474"/>
      <c r="ER183" s="474"/>
      <c r="ES183" s="474"/>
      <c r="ET183" s="474"/>
      <c r="EU183" s="474"/>
      <c r="EV183" s="474"/>
      <c r="EW183" s="474"/>
      <c r="EX183" s="474"/>
      <c r="EY183" s="474"/>
      <c r="EZ183" s="474"/>
      <c r="FA183" s="474"/>
      <c r="FB183" s="474"/>
      <c r="FC183" s="474"/>
      <c r="FD183" s="474"/>
      <c r="FE183" s="474"/>
      <c r="FF183" s="474"/>
      <c r="FG183" s="474"/>
      <c r="FH183" s="474"/>
      <c r="FI183" s="474"/>
      <c r="FJ183" s="474"/>
      <c r="FK183" s="474"/>
      <c r="FL183" s="474"/>
      <c r="FM183" s="474"/>
      <c r="FN183" s="474"/>
      <c r="FO183" s="474"/>
      <c r="FP183" s="474"/>
      <c r="FQ183" s="474"/>
      <c r="FR183" s="474"/>
      <c r="FS183" s="474"/>
      <c r="FT183" s="474"/>
      <c r="FU183" s="474"/>
      <c r="FV183" s="474"/>
      <c r="FW183" s="474"/>
      <c r="FX183" s="474"/>
      <c r="FY183" s="474"/>
      <c r="FZ183" s="474"/>
      <c r="GA183" s="474"/>
      <c r="GB183" s="474"/>
      <c r="GC183" s="474"/>
      <c r="GD183" s="474"/>
      <c r="GE183" s="474"/>
      <c r="GF183" s="474"/>
      <c r="GG183" s="474"/>
      <c r="GH183" s="474"/>
      <c r="GI183" s="474"/>
      <c r="GJ183" s="474"/>
      <c r="GK183" s="474"/>
      <c r="GL183" s="474"/>
      <c r="GM183" s="474"/>
      <c r="GN183" s="474"/>
      <c r="GO183" s="474"/>
      <c r="GP183" s="474"/>
      <c r="GQ183" s="474"/>
      <c r="GR183" s="474"/>
      <c r="GS183" s="474"/>
      <c r="GT183" s="474"/>
      <c r="GU183" s="474"/>
      <c r="GV183" s="474"/>
      <c r="GW183" s="474"/>
      <c r="GX183" s="474"/>
      <c r="GY183" s="474"/>
      <c r="GZ183" s="474"/>
      <c r="HA183" s="474"/>
      <c r="HB183" s="474"/>
      <c r="HC183" s="474"/>
      <c r="HD183" s="474"/>
      <c r="HE183" s="474"/>
      <c r="HF183" s="474"/>
      <c r="HG183" s="474"/>
      <c r="HH183" s="474"/>
      <c r="HI183" s="474"/>
      <c r="HJ183" s="474"/>
      <c r="HK183" s="474"/>
      <c r="HL183" s="474"/>
      <c r="HM183" s="474"/>
      <c r="HN183" s="474"/>
      <c r="HO183" s="474"/>
      <c r="HP183" s="474"/>
      <c r="HQ183" s="474"/>
      <c r="HR183" s="474"/>
      <c r="HS183" s="474"/>
      <c r="HT183" s="474"/>
      <c r="HU183" s="474"/>
      <c r="HV183" s="474"/>
      <c r="HW183" s="474"/>
      <c r="HX183" s="474"/>
      <c r="HY183" s="474"/>
      <c r="HZ183" s="474"/>
      <c r="IA183" s="474"/>
      <c r="IB183" s="474"/>
      <c r="IC183" s="474"/>
      <c r="ID183" s="474"/>
      <c r="IE183" s="474"/>
      <c r="IF183" s="474"/>
      <c r="IG183" s="474"/>
      <c r="IH183" s="474"/>
      <c r="II183" s="474"/>
      <c r="IJ183" s="474"/>
      <c r="IK183" s="474"/>
      <c r="IL183" s="474"/>
      <c r="IM183" s="474"/>
      <c r="IN183" s="474"/>
      <c r="IO183" s="474"/>
      <c r="IP183" s="474"/>
      <c r="IQ183" s="474"/>
      <c r="IR183" s="474"/>
    </row>
    <row r="184" ht="15" customHeight="1" spans="1:252">
      <c r="A184" s="261" t="s">
        <v>840</v>
      </c>
      <c r="B184" s="240" t="s">
        <v>841</v>
      </c>
      <c r="C184" s="240" t="s">
        <v>842</v>
      </c>
      <c r="D184" s="264">
        <v>32</v>
      </c>
      <c r="E184" s="240" t="s">
        <v>843</v>
      </c>
      <c r="F184" s="271"/>
      <c r="G184" s="242">
        <f t="shared" ref="G184:G185" si="63">G183+7</f>
        <v>45762</v>
      </c>
      <c r="H184" s="242">
        <f t="shared" ref="H184" si="64">G184+9</f>
        <v>45771</v>
      </c>
      <c r="I184" s="242">
        <f t="shared" si="61"/>
        <v>45779</v>
      </c>
      <c r="J184" s="242">
        <f>G184+22</f>
        <v>45784</v>
      </c>
      <c r="K184" s="242" t="s">
        <v>438</v>
      </c>
      <c r="L184" s="242">
        <f t="shared" si="62"/>
        <v>45788</v>
      </c>
      <c r="M184" s="240" t="s">
        <v>48</v>
      </c>
      <c r="N184" s="404">
        <f>G184-3+TIME(16,0,0)</f>
        <v>45759.6666666667</v>
      </c>
      <c r="O184" s="463"/>
      <c r="P184" s="474"/>
      <c r="Q184" s="474"/>
      <c r="R184" s="474"/>
      <c r="S184" s="474"/>
      <c r="T184" s="474"/>
      <c r="U184" s="474"/>
      <c r="V184" s="474"/>
      <c r="W184" s="474"/>
      <c r="X184" s="474"/>
      <c r="Y184" s="474"/>
      <c r="Z184" s="474"/>
      <c r="AA184" s="474"/>
      <c r="AB184" s="474"/>
      <c r="AC184" s="474"/>
      <c r="AD184" s="474"/>
      <c r="AE184" s="474"/>
      <c r="AF184" s="474"/>
      <c r="AG184" s="474"/>
      <c r="AH184" s="474"/>
      <c r="AI184" s="474"/>
      <c r="AJ184" s="474"/>
      <c r="AK184" s="474"/>
      <c r="AL184" s="474"/>
      <c r="AM184" s="474"/>
      <c r="AN184" s="474"/>
      <c r="AO184" s="474"/>
      <c r="AP184" s="474"/>
      <c r="AQ184" s="474"/>
      <c r="AR184" s="474"/>
      <c r="AS184" s="474"/>
      <c r="AT184" s="474"/>
      <c r="AU184" s="474"/>
      <c r="AV184" s="474"/>
      <c r="AW184" s="474"/>
      <c r="AX184" s="474"/>
      <c r="AY184" s="474"/>
      <c r="AZ184" s="474"/>
      <c r="BA184" s="474"/>
      <c r="BB184" s="474"/>
      <c r="BC184" s="474"/>
      <c r="BD184" s="474"/>
      <c r="BE184" s="474"/>
      <c r="BF184" s="474"/>
      <c r="BG184" s="474"/>
      <c r="BH184" s="474"/>
      <c r="BI184" s="474"/>
      <c r="BJ184" s="474"/>
      <c r="BK184" s="474"/>
      <c r="BL184" s="474"/>
      <c r="BM184" s="474"/>
      <c r="BN184" s="474"/>
      <c r="BO184" s="474"/>
      <c r="BP184" s="474"/>
      <c r="BQ184" s="474"/>
      <c r="BR184" s="474"/>
      <c r="BS184" s="474"/>
      <c r="BT184" s="474"/>
      <c r="BU184" s="474"/>
      <c r="BV184" s="474"/>
      <c r="BW184" s="474"/>
      <c r="BX184" s="474"/>
      <c r="BY184" s="474"/>
      <c r="BZ184" s="474"/>
      <c r="CA184" s="474"/>
      <c r="CB184" s="474"/>
      <c r="CC184" s="474"/>
      <c r="CD184" s="474"/>
      <c r="CE184" s="474"/>
      <c r="CF184" s="474"/>
      <c r="CG184" s="474"/>
      <c r="CH184" s="474"/>
      <c r="CI184" s="474"/>
      <c r="CJ184" s="474"/>
      <c r="CK184" s="474"/>
      <c r="CL184" s="474"/>
      <c r="CM184" s="474"/>
      <c r="CN184" s="474"/>
      <c r="CO184" s="474"/>
      <c r="CP184" s="474"/>
      <c r="CQ184" s="474"/>
      <c r="CR184" s="474"/>
      <c r="CS184" s="474"/>
      <c r="CT184" s="474"/>
      <c r="CU184" s="474"/>
      <c r="CV184" s="474"/>
      <c r="CW184" s="474"/>
      <c r="CX184" s="474"/>
      <c r="CY184" s="474"/>
      <c r="CZ184" s="474"/>
      <c r="DA184" s="474"/>
      <c r="DB184" s="474"/>
      <c r="DC184" s="474"/>
      <c r="DD184" s="474"/>
      <c r="DE184" s="474"/>
      <c r="DF184" s="474"/>
      <c r="DG184" s="474"/>
      <c r="DH184" s="474"/>
      <c r="DI184" s="474"/>
      <c r="DJ184" s="474"/>
      <c r="DK184" s="474"/>
      <c r="DL184" s="474"/>
      <c r="DM184" s="474"/>
      <c r="DN184" s="474"/>
      <c r="DO184" s="474"/>
      <c r="DP184" s="474"/>
      <c r="DQ184" s="474"/>
      <c r="DR184" s="474"/>
      <c r="DS184" s="474"/>
      <c r="DT184" s="474"/>
      <c r="DU184" s="474"/>
      <c r="DV184" s="474"/>
      <c r="DW184" s="474"/>
      <c r="DX184" s="474"/>
      <c r="DY184" s="474"/>
      <c r="DZ184" s="474"/>
      <c r="EA184" s="474"/>
      <c r="EB184" s="474"/>
      <c r="EC184" s="474"/>
      <c r="ED184" s="474"/>
      <c r="EE184" s="474"/>
      <c r="EF184" s="474"/>
      <c r="EG184" s="474"/>
      <c r="EH184" s="474"/>
      <c r="EI184" s="474"/>
      <c r="EJ184" s="474"/>
      <c r="EK184" s="474"/>
      <c r="EL184" s="474"/>
      <c r="EM184" s="474"/>
      <c r="EN184" s="474"/>
      <c r="EO184" s="474"/>
      <c r="EP184" s="474"/>
      <c r="EQ184" s="474"/>
      <c r="ER184" s="474"/>
      <c r="ES184" s="474"/>
      <c r="ET184" s="474"/>
      <c r="EU184" s="474"/>
      <c r="EV184" s="474"/>
      <c r="EW184" s="474"/>
      <c r="EX184" s="474"/>
      <c r="EY184" s="474"/>
      <c r="EZ184" s="474"/>
      <c r="FA184" s="474"/>
      <c r="FB184" s="474"/>
      <c r="FC184" s="474"/>
      <c r="FD184" s="474"/>
      <c r="FE184" s="474"/>
      <c r="FF184" s="474"/>
      <c r="FG184" s="474"/>
      <c r="FH184" s="474"/>
      <c r="FI184" s="474"/>
      <c r="FJ184" s="474"/>
      <c r="FK184" s="474"/>
      <c r="FL184" s="474"/>
      <c r="FM184" s="474"/>
      <c r="FN184" s="474"/>
      <c r="FO184" s="474"/>
      <c r="FP184" s="474"/>
      <c r="FQ184" s="474"/>
      <c r="FR184" s="474"/>
      <c r="FS184" s="474"/>
      <c r="FT184" s="474"/>
      <c r="FU184" s="474"/>
      <c r="FV184" s="474"/>
      <c r="FW184" s="474"/>
      <c r="FX184" s="474"/>
      <c r="FY184" s="474"/>
      <c r="FZ184" s="474"/>
      <c r="GA184" s="474"/>
      <c r="GB184" s="474"/>
      <c r="GC184" s="474"/>
      <c r="GD184" s="474"/>
      <c r="GE184" s="474"/>
      <c r="GF184" s="474"/>
      <c r="GG184" s="474"/>
      <c r="GH184" s="474"/>
      <c r="GI184" s="474"/>
      <c r="GJ184" s="474"/>
      <c r="GK184" s="474"/>
      <c r="GL184" s="474"/>
      <c r="GM184" s="474"/>
      <c r="GN184" s="474"/>
      <c r="GO184" s="474"/>
      <c r="GP184" s="474"/>
      <c r="GQ184" s="474"/>
      <c r="GR184" s="474"/>
      <c r="GS184" s="474"/>
      <c r="GT184" s="474"/>
      <c r="GU184" s="474"/>
      <c r="GV184" s="474"/>
      <c r="GW184" s="474"/>
      <c r="GX184" s="474"/>
      <c r="GY184" s="474"/>
      <c r="GZ184" s="474"/>
      <c r="HA184" s="474"/>
      <c r="HB184" s="474"/>
      <c r="HC184" s="474"/>
      <c r="HD184" s="474"/>
      <c r="HE184" s="474"/>
      <c r="HF184" s="474"/>
      <c r="HG184" s="474"/>
      <c r="HH184" s="474"/>
      <c r="HI184" s="474"/>
      <c r="HJ184" s="474"/>
      <c r="HK184" s="474"/>
      <c r="HL184" s="474"/>
      <c r="HM184" s="474"/>
      <c r="HN184" s="474"/>
      <c r="HO184" s="474"/>
      <c r="HP184" s="474"/>
      <c r="HQ184" s="474"/>
      <c r="HR184" s="474"/>
      <c r="HS184" s="474"/>
      <c r="HT184" s="474"/>
      <c r="HU184" s="474"/>
      <c r="HV184" s="474"/>
      <c r="HW184" s="474"/>
      <c r="HX184" s="474"/>
      <c r="HY184" s="474"/>
      <c r="HZ184" s="474"/>
      <c r="IA184" s="474"/>
      <c r="IB184" s="474"/>
      <c r="IC184" s="474"/>
      <c r="ID184" s="474"/>
      <c r="IE184" s="474"/>
      <c r="IF184" s="474"/>
      <c r="IG184" s="474"/>
      <c r="IH184" s="474"/>
      <c r="II184" s="474"/>
      <c r="IJ184" s="474"/>
      <c r="IK184" s="474"/>
      <c r="IL184" s="474"/>
      <c r="IM184" s="474"/>
      <c r="IN184" s="474"/>
      <c r="IO184" s="474"/>
      <c r="IP184" s="474"/>
      <c r="IQ184" s="474"/>
      <c r="IR184" s="474"/>
    </row>
    <row r="185" ht="15" customHeight="1" spans="1:252">
      <c r="A185" s="261" t="s">
        <v>844</v>
      </c>
      <c r="B185" s="240" t="s">
        <v>845</v>
      </c>
      <c r="C185" s="240" t="s">
        <v>846</v>
      </c>
      <c r="D185" s="264" t="s">
        <v>31</v>
      </c>
      <c r="E185" s="240" t="s">
        <v>847</v>
      </c>
      <c r="F185" s="271"/>
      <c r="G185" s="242">
        <f t="shared" si="63"/>
        <v>45769</v>
      </c>
      <c r="H185" s="242">
        <f>G185+12</f>
        <v>45781</v>
      </c>
      <c r="I185" s="242">
        <f t="shared" si="61"/>
        <v>45789</v>
      </c>
      <c r="J185" s="242">
        <f>G185+22</f>
        <v>45791</v>
      </c>
      <c r="K185" s="242" t="s">
        <v>438</v>
      </c>
      <c r="L185" s="242">
        <f t="shared" si="62"/>
        <v>45795</v>
      </c>
      <c r="M185" s="240" t="s">
        <v>48</v>
      </c>
      <c r="N185" s="404">
        <f>G185-3+TIME(16,0,0)</f>
        <v>45766.6666666667</v>
      </c>
      <c r="O185" s="463"/>
      <c r="P185" s="474"/>
      <c r="Q185" s="474"/>
      <c r="R185" s="474"/>
      <c r="S185" s="474"/>
      <c r="T185" s="474"/>
      <c r="U185" s="474"/>
      <c r="V185" s="474"/>
      <c r="W185" s="474"/>
      <c r="X185" s="474"/>
      <c r="Y185" s="474"/>
      <c r="Z185" s="474"/>
      <c r="AA185" s="474"/>
      <c r="AB185" s="474"/>
      <c r="AC185" s="474"/>
      <c r="AD185" s="474"/>
      <c r="AE185" s="474"/>
      <c r="AF185" s="474"/>
      <c r="AG185" s="474"/>
      <c r="AH185" s="474"/>
      <c r="AI185" s="474"/>
      <c r="AJ185" s="474"/>
      <c r="AK185" s="474"/>
      <c r="AL185" s="474"/>
      <c r="AM185" s="474"/>
      <c r="AN185" s="474"/>
      <c r="AO185" s="474"/>
      <c r="AP185" s="474"/>
      <c r="AQ185" s="474"/>
      <c r="AR185" s="474"/>
      <c r="AS185" s="474"/>
      <c r="AT185" s="474"/>
      <c r="AU185" s="474"/>
      <c r="AV185" s="474"/>
      <c r="AW185" s="474"/>
      <c r="AX185" s="474"/>
      <c r="AY185" s="474"/>
      <c r="AZ185" s="474"/>
      <c r="BA185" s="474"/>
      <c r="BB185" s="474"/>
      <c r="BC185" s="474"/>
      <c r="BD185" s="474"/>
      <c r="BE185" s="474"/>
      <c r="BF185" s="474"/>
      <c r="BG185" s="474"/>
      <c r="BH185" s="474"/>
      <c r="BI185" s="474"/>
      <c r="BJ185" s="474"/>
      <c r="BK185" s="474"/>
      <c r="BL185" s="474"/>
      <c r="BM185" s="474"/>
      <c r="BN185" s="474"/>
      <c r="BO185" s="474"/>
      <c r="BP185" s="474"/>
      <c r="BQ185" s="474"/>
      <c r="BR185" s="474"/>
      <c r="BS185" s="474"/>
      <c r="BT185" s="474"/>
      <c r="BU185" s="474"/>
      <c r="BV185" s="474"/>
      <c r="BW185" s="474"/>
      <c r="BX185" s="474"/>
      <c r="BY185" s="474"/>
      <c r="BZ185" s="474"/>
      <c r="CA185" s="474"/>
      <c r="CB185" s="474"/>
      <c r="CC185" s="474"/>
      <c r="CD185" s="474"/>
      <c r="CE185" s="474"/>
      <c r="CF185" s="474"/>
      <c r="CG185" s="474"/>
      <c r="CH185" s="474"/>
      <c r="CI185" s="474"/>
      <c r="CJ185" s="474"/>
      <c r="CK185" s="474"/>
      <c r="CL185" s="474"/>
      <c r="CM185" s="474"/>
      <c r="CN185" s="474"/>
      <c r="CO185" s="474"/>
      <c r="CP185" s="474"/>
      <c r="CQ185" s="474"/>
      <c r="CR185" s="474"/>
      <c r="CS185" s="474"/>
      <c r="CT185" s="474"/>
      <c r="CU185" s="474"/>
      <c r="CV185" s="474"/>
      <c r="CW185" s="474"/>
      <c r="CX185" s="474"/>
      <c r="CY185" s="474"/>
      <c r="CZ185" s="474"/>
      <c r="DA185" s="474"/>
      <c r="DB185" s="474"/>
      <c r="DC185" s="474"/>
      <c r="DD185" s="474"/>
      <c r="DE185" s="474"/>
      <c r="DF185" s="474"/>
      <c r="DG185" s="474"/>
      <c r="DH185" s="474"/>
      <c r="DI185" s="474"/>
      <c r="DJ185" s="474"/>
      <c r="DK185" s="474"/>
      <c r="DL185" s="474"/>
      <c r="DM185" s="474"/>
      <c r="DN185" s="474"/>
      <c r="DO185" s="474"/>
      <c r="DP185" s="474"/>
      <c r="DQ185" s="474"/>
      <c r="DR185" s="474"/>
      <c r="DS185" s="474"/>
      <c r="DT185" s="474"/>
      <c r="DU185" s="474"/>
      <c r="DV185" s="474"/>
      <c r="DW185" s="474"/>
      <c r="DX185" s="474"/>
      <c r="DY185" s="474"/>
      <c r="DZ185" s="474"/>
      <c r="EA185" s="474"/>
      <c r="EB185" s="474"/>
      <c r="EC185" s="474"/>
      <c r="ED185" s="474"/>
      <c r="EE185" s="474"/>
      <c r="EF185" s="474"/>
      <c r="EG185" s="474"/>
      <c r="EH185" s="474"/>
      <c r="EI185" s="474"/>
      <c r="EJ185" s="474"/>
      <c r="EK185" s="474"/>
      <c r="EL185" s="474"/>
      <c r="EM185" s="474"/>
      <c r="EN185" s="474"/>
      <c r="EO185" s="474"/>
      <c r="EP185" s="474"/>
      <c r="EQ185" s="474"/>
      <c r="ER185" s="474"/>
      <c r="ES185" s="474"/>
      <c r="ET185" s="474"/>
      <c r="EU185" s="474"/>
      <c r="EV185" s="474"/>
      <c r="EW185" s="474"/>
      <c r="EX185" s="474"/>
      <c r="EY185" s="474"/>
      <c r="EZ185" s="474"/>
      <c r="FA185" s="474"/>
      <c r="FB185" s="474"/>
      <c r="FC185" s="474"/>
      <c r="FD185" s="474"/>
      <c r="FE185" s="474"/>
      <c r="FF185" s="474"/>
      <c r="FG185" s="474"/>
      <c r="FH185" s="474"/>
      <c r="FI185" s="474"/>
      <c r="FJ185" s="474"/>
      <c r="FK185" s="474"/>
      <c r="FL185" s="474"/>
      <c r="FM185" s="474"/>
      <c r="FN185" s="474"/>
      <c r="FO185" s="474"/>
      <c r="FP185" s="474"/>
      <c r="FQ185" s="474"/>
      <c r="FR185" s="474"/>
      <c r="FS185" s="474"/>
      <c r="FT185" s="474"/>
      <c r="FU185" s="474"/>
      <c r="FV185" s="474"/>
      <c r="FW185" s="474"/>
      <c r="FX185" s="474"/>
      <c r="FY185" s="474"/>
      <c r="FZ185" s="474"/>
      <c r="GA185" s="474"/>
      <c r="GB185" s="474"/>
      <c r="GC185" s="474"/>
      <c r="GD185" s="474"/>
      <c r="GE185" s="474"/>
      <c r="GF185" s="474"/>
      <c r="GG185" s="474"/>
      <c r="GH185" s="474"/>
      <c r="GI185" s="474"/>
      <c r="GJ185" s="474"/>
      <c r="GK185" s="474"/>
      <c r="GL185" s="474"/>
      <c r="GM185" s="474"/>
      <c r="GN185" s="474"/>
      <c r="GO185" s="474"/>
      <c r="GP185" s="474"/>
      <c r="GQ185" s="474"/>
      <c r="GR185" s="474"/>
      <c r="GS185" s="474"/>
      <c r="GT185" s="474"/>
      <c r="GU185" s="474"/>
      <c r="GV185" s="474"/>
      <c r="GW185" s="474"/>
      <c r="GX185" s="474"/>
      <c r="GY185" s="474"/>
      <c r="GZ185" s="474"/>
      <c r="HA185" s="474"/>
      <c r="HB185" s="474"/>
      <c r="HC185" s="474"/>
      <c r="HD185" s="474"/>
      <c r="HE185" s="474"/>
      <c r="HF185" s="474"/>
      <c r="HG185" s="474"/>
      <c r="HH185" s="474"/>
      <c r="HI185" s="474"/>
      <c r="HJ185" s="474"/>
      <c r="HK185" s="474"/>
      <c r="HL185" s="474"/>
      <c r="HM185" s="474"/>
      <c r="HN185" s="474"/>
      <c r="HO185" s="474"/>
      <c r="HP185" s="474"/>
      <c r="HQ185" s="474"/>
      <c r="HR185" s="474"/>
      <c r="HS185" s="474"/>
      <c r="HT185" s="474"/>
      <c r="HU185" s="474"/>
      <c r="HV185" s="474"/>
      <c r="HW185" s="474"/>
      <c r="HX185" s="474"/>
      <c r="HY185" s="474"/>
      <c r="HZ185" s="474"/>
      <c r="IA185" s="474"/>
      <c r="IB185" s="474"/>
      <c r="IC185" s="474"/>
      <c r="ID185" s="474"/>
      <c r="IE185" s="474"/>
      <c r="IF185" s="474"/>
      <c r="IG185" s="474"/>
      <c r="IH185" s="474"/>
      <c r="II185" s="474"/>
      <c r="IJ185" s="474"/>
      <c r="IK185" s="474"/>
      <c r="IL185" s="474"/>
      <c r="IM185" s="474"/>
      <c r="IN185" s="474"/>
      <c r="IO185" s="474"/>
      <c r="IP185" s="474"/>
      <c r="IQ185" s="474"/>
      <c r="IR185" s="474"/>
    </row>
    <row r="186" ht="15" customHeight="1" spans="1:252">
      <c r="A186" s="272" t="s">
        <v>848</v>
      </c>
      <c r="B186" s="264" t="s">
        <v>849</v>
      </c>
      <c r="C186" s="264" t="s">
        <v>850</v>
      </c>
      <c r="D186" s="240" t="s">
        <v>26</v>
      </c>
      <c r="E186" s="240" t="s">
        <v>851</v>
      </c>
      <c r="F186" s="271"/>
      <c r="G186" s="242">
        <v>45783</v>
      </c>
      <c r="H186" s="242">
        <f>G186+12</f>
        <v>45795</v>
      </c>
      <c r="I186" s="242">
        <f t="shared" si="61"/>
        <v>45803</v>
      </c>
      <c r="J186" s="242">
        <f t="shared" ref="J186" si="65">I186+2</f>
        <v>45805</v>
      </c>
      <c r="K186" s="242" t="s">
        <v>438</v>
      </c>
      <c r="L186" s="242">
        <f t="shared" si="62"/>
        <v>45809</v>
      </c>
      <c r="M186" s="240" t="s">
        <v>48</v>
      </c>
      <c r="N186" s="404">
        <f>G186-3+TIME(16,0,0)</f>
        <v>45780.6666666667</v>
      </c>
      <c r="O186" s="463"/>
      <c r="P186" s="474"/>
      <c r="Q186" s="474"/>
      <c r="R186" s="474"/>
      <c r="S186" s="474"/>
      <c r="T186" s="474"/>
      <c r="U186" s="474"/>
      <c r="V186" s="474"/>
      <c r="W186" s="474"/>
      <c r="X186" s="474"/>
      <c r="Y186" s="474"/>
      <c r="Z186" s="474"/>
      <c r="AA186" s="474"/>
      <c r="AB186" s="474"/>
      <c r="AC186" s="474"/>
      <c r="AD186" s="474"/>
      <c r="AE186" s="474"/>
      <c r="AF186" s="474"/>
      <c r="AG186" s="474"/>
      <c r="AH186" s="474"/>
      <c r="AI186" s="474"/>
      <c r="AJ186" s="474"/>
      <c r="AK186" s="474"/>
      <c r="AL186" s="474"/>
      <c r="AM186" s="474"/>
      <c r="AN186" s="474"/>
      <c r="AO186" s="474"/>
      <c r="AP186" s="474"/>
      <c r="AQ186" s="474"/>
      <c r="AR186" s="474"/>
      <c r="AS186" s="474"/>
      <c r="AT186" s="474"/>
      <c r="AU186" s="474"/>
      <c r="AV186" s="474"/>
      <c r="AW186" s="474"/>
      <c r="AX186" s="474"/>
      <c r="AY186" s="474"/>
      <c r="AZ186" s="474"/>
      <c r="BA186" s="474"/>
      <c r="BB186" s="474"/>
      <c r="BC186" s="474"/>
      <c r="BD186" s="474"/>
      <c r="BE186" s="474"/>
      <c r="BF186" s="474"/>
      <c r="BG186" s="474"/>
      <c r="BH186" s="474"/>
      <c r="BI186" s="474"/>
      <c r="BJ186" s="474"/>
      <c r="BK186" s="474"/>
      <c r="BL186" s="474"/>
      <c r="BM186" s="474"/>
      <c r="BN186" s="474"/>
      <c r="BO186" s="474"/>
      <c r="BP186" s="474"/>
      <c r="BQ186" s="474"/>
      <c r="BR186" s="474"/>
      <c r="BS186" s="474"/>
      <c r="BT186" s="474"/>
      <c r="BU186" s="474"/>
      <c r="BV186" s="474"/>
      <c r="BW186" s="474"/>
      <c r="BX186" s="474"/>
      <c r="BY186" s="474"/>
      <c r="BZ186" s="474"/>
      <c r="CA186" s="474"/>
      <c r="CB186" s="474"/>
      <c r="CC186" s="474"/>
      <c r="CD186" s="474"/>
      <c r="CE186" s="474"/>
      <c r="CF186" s="474"/>
      <c r="CG186" s="474"/>
      <c r="CH186" s="474"/>
      <c r="CI186" s="474"/>
      <c r="CJ186" s="474"/>
      <c r="CK186" s="474"/>
      <c r="CL186" s="474"/>
      <c r="CM186" s="474"/>
      <c r="CN186" s="474"/>
      <c r="CO186" s="474"/>
      <c r="CP186" s="474"/>
      <c r="CQ186" s="474"/>
      <c r="CR186" s="474"/>
      <c r="CS186" s="474"/>
      <c r="CT186" s="474"/>
      <c r="CU186" s="474"/>
      <c r="CV186" s="474"/>
      <c r="CW186" s="474"/>
      <c r="CX186" s="474"/>
      <c r="CY186" s="474"/>
      <c r="CZ186" s="474"/>
      <c r="DA186" s="474"/>
      <c r="DB186" s="474"/>
      <c r="DC186" s="474"/>
      <c r="DD186" s="474"/>
      <c r="DE186" s="474"/>
      <c r="DF186" s="474"/>
      <c r="DG186" s="474"/>
      <c r="DH186" s="474"/>
      <c r="DI186" s="474"/>
      <c r="DJ186" s="474"/>
      <c r="DK186" s="474"/>
      <c r="DL186" s="474"/>
      <c r="DM186" s="474"/>
      <c r="DN186" s="474"/>
      <c r="DO186" s="474"/>
      <c r="DP186" s="474"/>
      <c r="DQ186" s="474"/>
      <c r="DR186" s="474"/>
      <c r="DS186" s="474"/>
      <c r="DT186" s="474"/>
      <c r="DU186" s="474"/>
      <c r="DV186" s="474"/>
      <c r="DW186" s="474"/>
      <c r="DX186" s="474"/>
      <c r="DY186" s="474"/>
      <c r="DZ186" s="474"/>
      <c r="EA186" s="474"/>
      <c r="EB186" s="474"/>
      <c r="EC186" s="474"/>
      <c r="ED186" s="474"/>
      <c r="EE186" s="474"/>
      <c r="EF186" s="474"/>
      <c r="EG186" s="474"/>
      <c r="EH186" s="474"/>
      <c r="EI186" s="474"/>
      <c r="EJ186" s="474"/>
      <c r="EK186" s="474"/>
      <c r="EL186" s="474"/>
      <c r="EM186" s="474"/>
      <c r="EN186" s="474"/>
      <c r="EO186" s="474"/>
      <c r="EP186" s="474"/>
      <c r="EQ186" s="474"/>
      <c r="ER186" s="474"/>
      <c r="ES186" s="474"/>
      <c r="ET186" s="474"/>
      <c r="EU186" s="474"/>
      <c r="EV186" s="474"/>
      <c r="EW186" s="474"/>
      <c r="EX186" s="474"/>
      <c r="EY186" s="474"/>
      <c r="EZ186" s="474"/>
      <c r="FA186" s="474"/>
      <c r="FB186" s="474"/>
      <c r="FC186" s="474"/>
      <c r="FD186" s="474"/>
      <c r="FE186" s="474"/>
      <c r="FF186" s="474"/>
      <c r="FG186" s="474"/>
      <c r="FH186" s="474"/>
      <c r="FI186" s="474"/>
      <c r="FJ186" s="474"/>
      <c r="FK186" s="474"/>
      <c r="FL186" s="474"/>
      <c r="FM186" s="474"/>
      <c r="FN186" s="474"/>
      <c r="FO186" s="474"/>
      <c r="FP186" s="474"/>
      <c r="FQ186" s="474"/>
      <c r="FR186" s="474"/>
      <c r="FS186" s="474"/>
      <c r="FT186" s="474"/>
      <c r="FU186" s="474"/>
      <c r="FV186" s="474"/>
      <c r="FW186" s="474"/>
      <c r="FX186" s="474"/>
      <c r="FY186" s="474"/>
      <c r="FZ186" s="474"/>
      <c r="GA186" s="474"/>
      <c r="GB186" s="474"/>
      <c r="GC186" s="474"/>
      <c r="GD186" s="474"/>
      <c r="GE186" s="474"/>
      <c r="GF186" s="474"/>
      <c r="GG186" s="474"/>
      <c r="GH186" s="474"/>
      <c r="GI186" s="474"/>
      <c r="GJ186" s="474"/>
      <c r="GK186" s="474"/>
      <c r="GL186" s="474"/>
      <c r="GM186" s="474"/>
      <c r="GN186" s="474"/>
      <c r="GO186" s="474"/>
      <c r="GP186" s="474"/>
      <c r="GQ186" s="474"/>
      <c r="GR186" s="474"/>
      <c r="GS186" s="474"/>
      <c r="GT186" s="474"/>
      <c r="GU186" s="474"/>
      <c r="GV186" s="474"/>
      <c r="GW186" s="474"/>
      <c r="GX186" s="474"/>
      <c r="GY186" s="474"/>
      <c r="GZ186" s="474"/>
      <c r="HA186" s="474"/>
      <c r="HB186" s="474"/>
      <c r="HC186" s="474"/>
      <c r="HD186" s="474"/>
      <c r="HE186" s="474"/>
      <c r="HF186" s="474"/>
      <c r="HG186" s="474"/>
      <c r="HH186" s="474"/>
      <c r="HI186" s="474"/>
      <c r="HJ186" s="474"/>
      <c r="HK186" s="474"/>
      <c r="HL186" s="474"/>
      <c r="HM186" s="474"/>
      <c r="HN186" s="474"/>
      <c r="HO186" s="474"/>
      <c r="HP186" s="474"/>
      <c r="HQ186" s="474"/>
      <c r="HR186" s="474"/>
      <c r="HS186" s="474"/>
      <c r="HT186" s="474"/>
      <c r="HU186" s="474"/>
      <c r="HV186" s="474"/>
      <c r="HW186" s="474"/>
      <c r="HX186" s="474"/>
      <c r="HY186" s="474"/>
      <c r="HZ186" s="474"/>
      <c r="IA186" s="474"/>
      <c r="IB186" s="474"/>
      <c r="IC186" s="474"/>
      <c r="ID186" s="474"/>
      <c r="IE186" s="474"/>
      <c r="IF186" s="474"/>
      <c r="IG186" s="474"/>
      <c r="IH186" s="474"/>
      <c r="II186" s="474"/>
      <c r="IJ186" s="474"/>
      <c r="IK186" s="474"/>
      <c r="IL186" s="474"/>
      <c r="IM186" s="474"/>
      <c r="IN186" s="474"/>
      <c r="IO186" s="474"/>
      <c r="IP186" s="474"/>
      <c r="IQ186" s="474"/>
      <c r="IR186" s="474"/>
    </row>
    <row r="187" spans="1:256">
      <c r="A187" s="381" t="s">
        <v>630</v>
      </c>
      <c r="B187" s="364"/>
      <c r="C187" s="364"/>
      <c r="D187" s="364"/>
      <c r="E187" s="364"/>
      <c r="F187" s="446"/>
      <c r="G187" s="447"/>
      <c r="H187" s="448"/>
      <c r="I187" s="448"/>
      <c r="J187" s="448"/>
      <c r="K187" s="448"/>
      <c r="L187" s="448"/>
      <c r="M187" s="33"/>
      <c r="N187" s="446"/>
      <c r="O187" s="364"/>
      <c r="P187" s="465"/>
      <c r="Q187" s="397"/>
      <c r="R187" s="474"/>
      <c r="S187" s="474"/>
      <c r="T187" s="474"/>
      <c r="U187" s="474"/>
      <c r="V187" s="474"/>
      <c r="W187" s="474"/>
      <c r="X187" s="474"/>
      <c r="Y187" s="474"/>
      <c r="Z187" s="474"/>
      <c r="AA187" s="474"/>
      <c r="AB187" s="474"/>
      <c r="AC187" s="474"/>
      <c r="AD187" s="474"/>
      <c r="AE187" s="474"/>
      <c r="AF187" s="474"/>
      <c r="AG187" s="474"/>
      <c r="AH187" s="474"/>
      <c r="AI187" s="474"/>
      <c r="AJ187" s="474"/>
      <c r="AK187" s="474"/>
      <c r="AL187" s="474"/>
      <c r="AM187" s="474"/>
      <c r="AN187" s="474"/>
      <c r="AO187" s="474"/>
      <c r="AP187" s="474"/>
      <c r="AQ187" s="474"/>
      <c r="AR187" s="474"/>
      <c r="AS187" s="474"/>
      <c r="AT187" s="474"/>
      <c r="AU187" s="474"/>
      <c r="AV187" s="474"/>
      <c r="AW187" s="474"/>
      <c r="AX187" s="474"/>
      <c r="AY187" s="474"/>
      <c r="AZ187" s="474"/>
      <c r="BA187" s="474"/>
      <c r="BB187" s="474"/>
      <c r="BC187" s="474"/>
      <c r="BD187" s="474"/>
      <c r="BE187" s="474"/>
      <c r="BF187" s="474"/>
      <c r="BG187" s="474"/>
      <c r="BH187" s="474"/>
      <c r="BI187" s="474"/>
      <c r="BJ187" s="474"/>
      <c r="BK187" s="474"/>
      <c r="BL187" s="474"/>
      <c r="BM187" s="474"/>
      <c r="BN187" s="474"/>
      <c r="BO187" s="474"/>
      <c r="BP187" s="474"/>
      <c r="BQ187" s="474"/>
      <c r="BR187" s="474"/>
      <c r="BS187" s="474"/>
      <c r="BT187" s="474"/>
      <c r="BU187" s="474"/>
      <c r="BV187" s="474"/>
      <c r="BW187" s="474"/>
      <c r="BX187" s="474"/>
      <c r="BY187" s="474"/>
      <c r="BZ187" s="474"/>
      <c r="CA187" s="474"/>
      <c r="CB187" s="474"/>
      <c r="CC187" s="474"/>
      <c r="CD187" s="474"/>
      <c r="CE187" s="474"/>
      <c r="CF187" s="474"/>
      <c r="CG187" s="474"/>
      <c r="CH187" s="474"/>
      <c r="CI187" s="474"/>
      <c r="CJ187" s="474"/>
      <c r="CK187" s="474"/>
      <c r="CL187" s="474"/>
      <c r="CM187" s="474"/>
      <c r="CN187" s="474"/>
      <c r="CO187" s="474"/>
      <c r="CP187" s="474"/>
      <c r="CQ187" s="474"/>
      <c r="CR187" s="474"/>
      <c r="CS187" s="474"/>
      <c r="CT187" s="474"/>
      <c r="CU187" s="474"/>
      <c r="CV187" s="474"/>
      <c r="CW187" s="474"/>
      <c r="CX187" s="474"/>
      <c r="CY187" s="474"/>
      <c r="CZ187" s="474"/>
      <c r="DA187" s="474"/>
      <c r="DB187" s="474"/>
      <c r="DC187" s="474"/>
      <c r="DD187" s="474"/>
      <c r="DE187" s="474"/>
      <c r="DF187" s="474"/>
      <c r="DG187" s="474"/>
      <c r="DH187" s="474"/>
      <c r="DI187" s="474"/>
      <c r="DJ187" s="474"/>
      <c r="DK187" s="474"/>
      <c r="DL187" s="474"/>
      <c r="DM187" s="474"/>
      <c r="DN187" s="474"/>
      <c r="DO187" s="474"/>
      <c r="DP187" s="474"/>
      <c r="DQ187" s="474"/>
      <c r="DR187" s="474"/>
      <c r="DS187" s="474"/>
      <c r="DT187" s="474"/>
      <c r="DU187" s="474"/>
      <c r="DV187" s="474"/>
      <c r="DW187" s="474"/>
      <c r="DX187" s="474"/>
      <c r="DY187" s="474"/>
      <c r="DZ187" s="474"/>
      <c r="EA187" s="474"/>
      <c r="EB187" s="474"/>
      <c r="EC187" s="474"/>
      <c r="ED187" s="474"/>
      <c r="EE187" s="474"/>
      <c r="EF187" s="474"/>
      <c r="EG187" s="474"/>
      <c r="EH187" s="474"/>
      <c r="EI187" s="474"/>
      <c r="EJ187" s="474"/>
      <c r="EK187" s="474"/>
      <c r="EL187" s="474"/>
      <c r="EM187" s="474"/>
      <c r="EN187" s="474"/>
      <c r="EO187" s="474"/>
      <c r="EP187" s="474"/>
      <c r="EQ187" s="474"/>
      <c r="ER187" s="474"/>
      <c r="ES187" s="474"/>
      <c r="ET187" s="474"/>
      <c r="EU187" s="474"/>
      <c r="EV187" s="474"/>
      <c r="EW187" s="474"/>
      <c r="EX187" s="474"/>
      <c r="EY187" s="474"/>
      <c r="EZ187" s="474"/>
      <c r="FA187" s="474"/>
      <c r="FB187" s="474"/>
      <c r="FC187" s="474"/>
      <c r="FD187" s="474"/>
      <c r="FE187" s="474"/>
      <c r="FF187" s="474"/>
      <c r="FG187" s="474"/>
      <c r="FH187" s="474"/>
      <c r="FI187" s="474"/>
      <c r="FJ187" s="474"/>
      <c r="FK187" s="474"/>
      <c r="FL187" s="474"/>
      <c r="FM187" s="474"/>
      <c r="FN187" s="474"/>
      <c r="FO187" s="474"/>
      <c r="FP187" s="474"/>
      <c r="FQ187" s="474"/>
      <c r="FR187" s="474"/>
      <c r="FS187" s="474"/>
      <c r="FT187" s="474"/>
      <c r="FU187" s="474"/>
      <c r="FV187" s="474"/>
      <c r="FW187" s="474"/>
      <c r="FX187" s="474"/>
      <c r="FY187" s="474"/>
      <c r="FZ187" s="474"/>
      <c r="GA187" s="474"/>
      <c r="GB187" s="474"/>
      <c r="GC187" s="474"/>
      <c r="GD187" s="474"/>
      <c r="GE187" s="474"/>
      <c r="GF187" s="474"/>
      <c r="GG187" s="474"/>
      <c r="GH187" s="474"/>
      <c r="GI187" s="474"/>
      <c r="GJ187" s="474"/>
      <c r="GK187" s="474"/>
      <c r="GL187" s="474"/>
      <c r="GM187" s="474"/>
      <c r="GN187" s="474"/>
      <c r="GO187" s="474"/>
      <c r="GP187" s="474"/>
      <c r="GQ187" s="474"/>
      <c r="GR187" s="474"/>
      <c r="GS187" s="474"/>
      <c r="GT187" s="474"/>
      <c r="GU187" s="474"/>
      <c r="GV187" s="474"/>
      <c r="GW187" s="474"/>
      <c r="GX187" s="474"/>
      <c r="GY187" s="474"/>
      <c r="GZ187" s="474"/>
      <c r="HA187" s="474"/>
      <c r="HB187" s="474"/>
      <c r="HC187" s="474"/>
      <c r="HD187" s="474"/>
      <c r="HE187" s="474"/>
      <c r="HF187" s="474"/>
      <c r="HG187" s="474"/>
      <c r="HH187" s="474"/>
      <c r="HI187" s="474"/>
      <c r="HJ187" s="474"/>
      <c r="HK187" s="474"/>
      <c r="HL187" s="474"/>
      <c r="HM187" s="474"/>
      <c r="HN187" s="474"/>
      <c r="HO187" s="474"/>
      <c r="HP187" s="474"/>
      <c r="HQ187" s="474"/>
      <c r="HR187" s="474"/>
      <c r="HS187" s="474"/>
      <c r="HT187" s="474"/>
      <c r="HU187" s="474"/>
      <c r="HV187" s="474"/>
      <c r="HW187" s="474"/>
      <c r="HX187" s="474"/>
      <c r="HY187" s="474"/>
      <c r="HZ187" s="474"/>
      <c r="IA187" s="474"/>
      <c r="IB187" s="474"/>
      <c r="IC187" s="474"/>
      <c r="ID187" s="474"/>
      <c r="IE187" s="474"/>
      <c r="IF187" s="474"/>
      <c r="IG187" s="474"/>
      <c r="IH187" s="474"/>
      <c r="II187" s="474"/>
      <c r="IJ187" s="474"/>
      <c r="IK187" s="474"/>
      <c r="IL187" s="474"/>
      <c r="IM187" s="474"/>
      <c r="IN187" s="474"/>
      <c r="IO187" s="474"/>
      <c r="IP187" s="474"/>
      <c r="IQ187" s="474"/>
      <c r="IR187" s="474"/>
      <c r="IS187" s="474"/>
      <c r="IT187" s="474"/>
      <c r="IU187" s="474"/>
      <c r="IV187" s="474"/>
    </row>
    <row r="188" spans="1:256">
      <c r="A188" s="462"/>
      <c r="B188" s="382"/>
      <c r="C188" s="382"/>
      <c r="D188" s="364"/>
      <c r="E188" s="382"/>
      <c r="F188" s="357"/>
      <c r="G188" s="366"/>
      <c r="H188" s="367"/>
      <c r="I188" s="367"/>
      <c r="J188" s="397"/>
      <c r="K188" s="397"/>
      <c r="L188" s="468"/>
      <c r="M188" s="408"/>
      <c r="N188" s="357"/>
      <c r="O188" s="357"/>
      <c r="P188" s="357"/>
      <c r="Q188" s="359"/>
      <c r="R188" s="359"/>
      <c r="S188" s="474"/>
      <c r="T188" s="474"/>
      <c r="U188" s="474"/>
      <c r="V188" s="474"/>
      <c r="W188" s="474"/>
      <c r="X188" s="474"/>
      <c r="Y188" s="474"/>
      <c r="Z188" s="474"/>
      <c r="AA188" s="474"/>
      <c r="AB188" s="474"/>
      <c r="AC188" s="474"/>
      <c r="AD188" s="474"/>
      <c r="AE188" s="474"/>
      <c r="AF188" s="474"/>
      <c r="AG188" s="474"/>
      <c r="AH188" s="474"/>
      <c r="AI188" s="474"/>
      <c r="AJ188" s="474"/>
      <c r="AK188" s="474"/>
      <c r="AL188" s="474"/>
      <c r="AM188" s="474"/>
      <c r="AN188" s="474"/>
      <c r="AO188" s="474"/>
      <c r="AP188" s="474"/>
      <c r="AQ188" s="474"/>
      <c r="AR188" s="474"/>
      <c r="AS188" s="474"/>
      <c r="AT188" s="474"/>
      <c r="AU188" s="474"/>
      <c r="AV188" s="474"/>
      <c r="AW188" s="474"/>
      <c r="AX188" s="474"/>
      <c r="AY188" s="474"/>
      <c r="AZ188" s="474"/>
      <c r="BA188" s="474"/>
      <c r="BB188" s="474"/>
      <c r="BC188" s="474"/>
      <c r="BD188" s="474"/>
      <c r="BE188" s="474"/>
      <c r="BF188" s="474"/>
      <c r="BG188" s="474"/>
      <c r="BH188" s="474"/>
      <c r="BI188" s="474"/>
      <c r="BJ188" s="474"/>
      <c r="BK188" s="474"/>
      <c r="BL188" s="474"/>
      <c r="BM188" s="474"/>
      <c r="BN188" s="474"/>
      <c r="BO188" s="474"/>
      <c r="BP188" s="474"/>
      <c r="BQ188" s="474"/>
      <c r="BR188" s="474"/>
      <c r="BS188" s="474"/>
      <c r="BT188" s="474"/>
      <c r="BU188" s="474"/>
      <c r="BV188" s="474"/>
      <c r="BW188" s="474"/>
      <c r="BX188" s="474"/>
      <c r="BY188" s="474"/>
      <c r="BZ188" s="474"/>
      <c r="CA188" s="474"/>
      <c r="CB188" s="474"/>
      <c r="CC188" s="474"/>
      <c r="CD188" s="474"/>
      <c r="CE188" s="474"/>
      <c r="CF188" s="474"/>
      <c r="CG188" s="474"/>
      <c r="CH188" s="474"/>
      <c r="CI188" s="474"/>
      <c r="CJ188" s="474"/>
      <c r="CK188" s="474"/>
      <c r="CL188" s="474"/>
      <c r="CM188" s="474"/>
      <c r="CN188" s="474"/>
      <c r="CO188" s="474"/>
      <c r="CP188" s="474"/>
      <c r="CQ188" s="474"/>
      <c r="CR188" s="474"/>
      <c r="CS188" s="474"/>
      <c r="CT188" s="474"/>
      <c r="CU188" s="474"/>
      <c r="CV188" s="474"/>
      <c r="CW188" s="474"/>
      <c r="CX188" s="474"/>
      <c r="CY188" s="474"/>
      <c r="CZ188" s="474"/>
      <c r="DA188" s="474"/>
      <c r="DB188" s="474"/>
      <c r="DC188" s="474"/>
      <c r="DD188" s="474"/>
      <c r="DE188" s="474"/>
      <c r="DF188" s="474"/>
      <c r="DG188" s="474"/>
      <c r="DH188" s="474"/>
      <c r="DI188" s="474"/>
      <c r="DJ188" s="474"/>
      <c r="DK188" s="474"/>
      <c r="DL188" s="474"/>
      <c r="DM188" s="474"/>
      <c r="DN188" s="474"/>
      <c r="DO188" s="474"/>
      <c r="DP188" s="474"/>
      <c r="DQ188" s="474"/>
      <c r="DR188" s="474"/>
      <c r="DS188" s="474"/>
      <c r="DT188" s="474"/>
      <c r="DU188" s="474"/>
      <c r="DV188" s="474"/>
      <c r="DW188" s="474"/>
      <c r="DX188" s="474"/>
      <c r="DY188" s="474"/>
      <c r="DZ188" s="474"/>
      <c r="EA188" s="474"/>
      <c r="EB188" s="474"/>
      <c r="EC188" s="474"/>
      <c r="ED188" s="474"/>
      <c r="EE188" s="474"/>
      <c r="EF188" s="474"/>
      <c r="EG188" s="474"/>
      <c r="EH188" s="474"/>
      <c r="EI188" s="474"/>
      <c r="EJ188" s="474"/>
      <c r="EK188" s="474"/>
      <c r="EL188" s="474"/>
      <c r="EM188" s="474"/>
      <c r="EN188" s="474"/>
      <c r="EO188" s="474"/>
      <c r="EP188" s="474"/>
      <c r="EQ188" s="474"/>
      <c r="ER188" s="474"/>
      <c r="ES188" s="474"/>
      <c r="ET188" s="474"/>
      <c r="EU188" s="474"/>
      <c r="EV188" s="474"/>
      <c r="EW188" s="474"/>
      <c r="EX188" s="474"/>
      <c r="EY188" s="474"/>
      <c r="EZ188" s="474"/>
      <c r="FA188" s="474"/>
      <c r="FB188" s="474"/>
      <c r="FC188" s="474"/>
      <c r="FD188" s="474"/>
      <c r="FE188" s="474"/>
      <c r="FF188" s="474"/>
      <c r="FG188" s="474"/>
      <c r="FH188" s="474"/>
      <c r="FI188" s="474"/>
      <c r="FJ188" s="474"/>
      <c r="FK188" s="474"/>
      <c r="FL188" s="474"/>
      <c r="FM188" s="474"/>
      <c r="FN188" s="474"/>
      <c r="FO188" s="474"/>
      <c r="FP188" s="474"/>
      <c r="FQ188" s="474"/>
      <c r="FR188" s="474"/>
      <c r="FS188" s="474"/>
      <c r="FT188" s="474"/>
      <c r="FU188" s="474"/>
      <c r="FV188" s="474"/>
      <c r="FW188" s="474"/>
      <c r="FX188" s="474"/>
      <c r="FY188" s="474"/>
      <c r="FZ188" s="474"/>
      <c r="GA188" s="474"/>
      <c r="GB188" s="474"/>
      <c r="GC188" s="474"/>
      <c r="GD188" s="474"/>
      <c r="GE188" s="474"/>
      <c r="GF188" s="474"/>
      <c r="GG188" s="474"/>
      <c r="GH188" s="474"/>
      <c r="GI188" s="474"/>
      <c r="GJ188" s="474"/>
      <c r="GK188" s="474"/>
      <c r="GL188" s="474"/>
      <c r="GM188" s="474"/>
      <c r="GN188" s="474"/>
      <c r="GO188" s="474"/>
      <c r="GP188" s="474"/>
      <c r="GQ188" s="474"/>
      <c r="GR188" s="474"/>
      <c r="GS188" s="474"/>
      <c r="GT188" s="474"/>
      <c r="GU188" s="474"/>
      <c r="GV188" s="474"/>
      <c r="GW188" s="474"/>
      <c r="GX188" s="474"/>
      <c r="GY188" s="474"/>
      <c r="GZ188" s="474"/>
      <c r="HA188" s="474"/>
      <c r="HB188" s="474"/>
      <c r="HC188" s="474"/>
      <c r="HD188" s="474"/>
      <c r="HE188" s="474"/>
      <c r="HF188" s="474"/>
      <c r="HG188" s="474"/>
      <c r="HH188" s="474"/>
      <c r="HI188" s="474"/>
      <c r="HJ188" s="474"/>
      <c r="HK188" s="474"/>
      <c r="HL188" s="474"/>
      <c r="HM188" s="474"/>
      <c r="HN188" s="474"/>
      <c r="HO188" s="474"/>
      <c r="HP188" s="474"/>
      <c r="HQ188" s="474"/>
      <c r="HR188" s="474"/>
      <c r="HS188" s="474"/>
      <c r="HT188" s="474"/>
      <c r="HU188" s="474"/>
      <c r="HV188" s="474"/>
      <c r="HW188" s="474"/>
      <c r="HX188" s="474"/>
      <c r="HY188" s="474"/>
      <c r="HZ188" s="474"/>
      <c r="IA188" s="474"/>
      <c r="IB188" s="474"/>
      <c r="IC188" s="474"/>
      <c r="ID188" s="474"/>
      <c r="IE188" s="474"/>
      <c r="IF188" s="474"/>
      <c r="IG188" s="474"/>
      <c r="IH188" s="474"/>
      <c r="II188" s="474"/>
      <c r="IJ188" s="474"/>
      <c r="IK188" s="474"/>
      <c r="IL188" s="474"/>
      <c r="IM188" s="474"/>
      <c r="IN188" s="474"/>
      <c r="IO188" s="474"/>
      <c r="IP188" s="474"/>
      <c r="IQ188" s="474"/>
      <c r="IR188" s="474"/>
      <c r="IS188" s="474"/>
      <c r="IT188" s="474"/>
      <c r="IU188" s="474"/>
      <c r="IV188" s="474"/>
    </row>
    <row r="189" ht="14.25" customHeight="1" spans="1:256">
      <c r="A189" s="437" t="s">
        <v>852</v>
      </c>
      <c r="B189" s="437"/>
      <c r="C189" s="437"/>
      <c r="D189" s="437"/>
      <c r="E189" s="458"/>
      <c r="F189" s="459"/>
      <c r="G189" s="439"/>
      <c r="H189" s="440"/>
      <c r="I189" s="440"/>
      <c r="J189" s="440"/>
      <c r="K189" s="440"/>
      <c r="L189" s="440"/>
      <c r="M189" s="33"/>
      <c r="N189" s="357"/>
      <c r="O189" s="463"/>
      <c r="P189" s="463"/>
      <c r="Q189" s="474"/>
      <c r="R189" s="474"/>
      <c r="S189" s="474"/>
      <c r="T189" s="474"/>
      <c r="U189" s="474"/>
      <c r="V189" s="474"/>
      <c r="W189" s="474"/>
      <c r="X189" s="474"/>
      <c r="Y189" s="474"/>
      <c r="Z189" s="474"/>
      <c r="AA189" s="474"/>
      <c r="AB189" s="474"/>
      <c r="AC189" s="474"/>
      <c r="AD189" s="474"/>
      <c r="AE189" s="474"/>
      <c r="AF189" s="474"/>
      <c r="AG189" s="474"/>
      <c r="AH189" s="474"/>
      <c r="AI189" s="474"/>
      <c r="AJ189" s="474"/>
      <c r="AK189" s="474"/>
      <c r="AL189" s="474"/>
      <c r="AM189" s="474"/>
      <c r="AN189" s="474"/>
      <c r="AO189" s="474"/>
      <c r="AP189" s="474"/>
      <c r="AQ189" s="474"/>
      <c r="AR189" s="474"/>
      <c r="AS189" s="474"/>
      <c r="AT189" s="474"/>
      <c r="AU189" s="474"/>
      <c r="AV189" s="474"/>
      <c r="AW189" s="474"/>
      <c r="AX189" s="474"/>
      <c r="AY189" s="474"/>
      <c r="AZ189" s="474"/>
      <c r="BA189" s="474"/>
      <c r="BB189" s="474"/>
      <c r="BC189" s="474"/>
      <c r="BD189" s="474"/>
      <c r="BE189" s="474"/>
      <c r="BF189" s="474"/>
      <c r="BG189" s="474"/>
      <c r="BH189" s="474"/>
      <c r="BI189" s="474"/>
      <c r="BJ189" s="474"/>
      <c r="BK189" s="474"/>
      <c r="BL189" s="474"/>
      <c r="BM189" s="474"/>
      <c r="BN189" s="474"/>
      <c r="BO189" s="474"/>
      <c r="BP189" s="474"/>
      <c r="BQ189" s="474"/>
      <c r="BR189" s="474"/>
      <c r="BS189" s="474"/>
      <c r="BT189" s="474"/>
      <c r="BU189" s="474"/>
      <c r="BV189" s="474"/>
      <c r="BW189" s="474"/>
      <c r="BX189" s="474"/>
      <c r="BY189" s="474"/>
      <c r="BZ189" s="474"/>
      <c r="CA189" s="474"/>
      <c r="CB189" s="474"/>
      <c r="CC189" s="474"/>
      <c r="CD189" s="474"/>
      <c r="CE189" s="474"/>
      <c r="CF189" s="474"/>
      <c r="CG189" s="474"/>
      <c r="CH189" s="474"/>
      <c r="CI189" s="474"/>
      <c r="CJ189" s="474"/>
      <c r="CK189" s="474"/>
      <c r="CL189" s="474"/>
      <c r="CM189" s="474"/>
      <c r="CN189" s="474"/>
      <c r="CO189" s="474"/>
      <c r="CP189" s="474"/>
      <c r="CQ189" s="474"/>
      <c r="CR189" s="474"/>
      <c r="CS189" s="474"/>
      <c r="CT189" s="474"/>
      <c r="CU189" s="474"/>
      <c r="CV189" s="474"/>
      <c r="CW189" s="474"/>
      <c r="CX189" s="474"/>
      <c r="CY189" s="474"/>
      <c r="CZ189" s="474"/>
      <c r="DA189" s="474"/>
      <c r="DB189" s="474"/>
      <c r="DC189" s="474"/>
      <c r="DD189" s="474"/>
      <c r="DE189" s="474"/>
      <c r="DF189" s="474"/>
      <c r="DG189" s="474"/>
      <c r="DH189" s="474"/>
      <c r="DI189" s="474"/>
      <c r="DJ189" s="474"/>
      <c r="DK189" s="474"/>
      <c r="DL189" s="474"/>
      <c r="DM189" s="474"/>
      <c r="DN189" s="474"/>
      <c r="DO189" s="474"/>
      <c r="DP189" s="474"/>
      <c r="DQ189" s="474"/>
      <c r="DR189" s="474"/>
      <c r="DS189" s="474"/>
      <c r="DT189" s="474"/>
      <c r="DU189" s="474"/>
      <c r="DV189" s="474"/>
      <c r="DW189" s="474"/>
      <c r="DX189" s="474"/>
      <c r="DY189" s="474"/>
      <c r="DZ189" s="474"/>
      <c r="EA189" s="474"/>
      <c r="EB189" s="474"/>
      <c r="EC189" s="474"/>
      <c r="ED189" s="474"/>
      <c r="EE189" s="474"/>
      <c r="EF189" s="474"/>
      <c r="EG189" s="474"/>
      <c r="EH189" s="474"/>
      <c r="EI189" s="474"/>
      <c r="EJ189" s="474"/>
      <c r="EK189" s="474"/>
      <c r="EL189" s="474"/>
      <c r="EM189" s="474"/>
      <c r="EN189" s="474"/>
      <c r="EO189" s="474"/>
      <c r="EP189" s="474"/>
      <c r="EQ189" s="474"/>
      <c r="ER189" s="474"/>
      <c r="ES189" s="474"/>
      <c r="ET189" s="474"/>
      <c r="EU189" s="474"/>
      <c r="EV189" s="474"/>
      <c r="EW189" s="474"/>
      <c r="EX189" s="474"/>
      <c r="EY189" s="474"/>
      <c r="EZ189" s="474"/>
      <c r="FA189" s="474"/>
      <c r="FB189" s="474"/>
      <c r="FC189" s="474"/>
      <c r="FD189" s="474"/>
      <c r="FE189" s="474"/>
      <c r="FF189" s="474"/>
      <c r="FG189" s="474"/>
      <c r="FH189" s="474"/>
      <c r="FI189" s="474"/>
      <c r="FJ189" s="474"/>
      <c r="FK189" s="474"/>
      <c r="FL189" s="474"/>
      <c r="FM189" s="474"/>
      <c r="FN189" s="474"/>
      <c r="FO189" s="474"/>
      <c r="FP189" s="474"/>
      <c r="FQ189" s="474"/>
      <c r="FR189" s="474"/>
      <c r="FS189" s="474"/>
      <c r="FT189" s="474"/>
      <c r="FU189" s="474"/>
      <c r="FV189" s="474"/>
      <c r="FW189" s="474"/>
      <c r="FX189" s="474"/>
      <c r="FY189" s="474"/>
      <c r="FZ189" s="474"/>
      <c r="GA189" s="474"/>
      <c r="GB189" s="474"/>
      <c r="GC189" s="474"/>
      <c r="GD189" s="474"/>
      <c r="GE189" s="474"/>
      <c r="GF189" s="474"/>
      <c r="GG189" s="474"/>
      <c r="GH189" s="474"/>
      <c r="GI189" s="474"/>
      <c r="GJ189" s="474"/>
      <c r="GK189" s="474"/>
      <c r="GL189" s="474"/>
      <c r="GM189" s="474"/>
      <c r="GN189" s="474"/>
      <c r="GO189" s="474"/>
      <c r="GP189" s="474"/>
      <c r="GQ189" s="474"/>
      <c r="GR189" s="474"/>
      <c r="GS189" s="474"/>
      <c r="GT189" s="474"/>
      <c r="GU189" s="474"/>
      <c r="GV189" s="474"/>
      <c r="GW189" s="474"/>
      <c r="GX189" s="474"/>
      <c r="GY189" s="474"/>
      <c r="GZ189" s="474"/>
      <c r="HA189" s="474"/>
      <c r="HB189" s="474"/>
      <c r="HC189" s="474"/>
      <c r="HD189" s="474"/>
      <c r="HE189" s="474"/>
      <c r="HF189" s="474"/>
      <c r="HG189" s="474"/>
      <c r="HH189" s="474"/>
      <c r="HI189" s="474"/>
      <c r="HJ189" s="474"/>
      <c r="HK189" s="474"/>
      <c r="HL189" s="474"/>
      <c r="HM189" s="474"/>
      <c r="HN189" s="474"/>
      <c r="HO189" s="474"/>
      <c r="HP189" s="474"/>
      <c r="HQ189" s="474"/>
      <c r="HR189" s="474"/>
      <c r="HS189" s="474"/>
      <c r="HT189" s="474"/>
      <c r="HU189" s="474"/>
      <c r="HV189" s="474"/>
      <c r="HW189" s="474"/>
      <c r="HX189" s="474"/>
      <c r="HY189" s="474"/>
      <c r="HZ189" s="474"/>
      <c r="IA189" s="474"/>
      <c r="IB189" s="474"/>
      <c r="IC189" s="474"/>
      <c r="ID189" s="474"/>
      <c r="IE189" s="474"/>
      <c r="IF189" s="474"/>
      <c r="IG189" s="474"/>
      <c r="IH189" s="474"/>
      <c r="II189" s="474"/>
      <c r="IJ189" s="474"/>
      <c r="IK189" s="474"/>
      <c r="IL189" s="474"/>
      <c r="IM189" s="474"/>
      <c r="IN189" s="474"/>
      <c r="IO189" s="474"/>
      <c r="IP189" s="474"/>
      <c r="IQ189" s="474"/>
      <c r="IR189" s="474"/>
      <c r="IS189" s="474"/>
      <c r="IT189" s="474"/>
      <c r="IU189" s="474"/>
      <c r="IV189" s="474"/>
    </row>
    <row r="190" s="355" customFormat="1" ht="15" customHeight="1" spans="1:252">
      <c r="A190" s="442" t="s">
        <v>593</v>
      </c>
      <c r="B190" s="441" t="s">
        <v>495</v>
      </c>
      <c r="C190" s="369" t="s">
        <v>594</v>
      </c>
      <c r="D190" s="441" t="s">
        <v>595</v>
      </c>
      <c r="E190" s="369" t="s">
        <v>7</v>
      </c>
      <c r="F190" s="442" t="s">
        <v>41</v>
      </c>
      <c r="G190" s="442" t="s">
        <v>10</v>
      </c>
      <c r="H190" s="442" t="s">
        <v>596</v>
      </c>
      <c r="I190" s="442" t="s">
        <v>853</v>
      </c>
      <c r="J190" s="442" t="s">
        <v>751</v>
      </c>
      <c r="K190" s="464" t="s">
        <v>3</v>
      </c>
      <c r="L190" s="368" t="s">
        <v>599</v>
      </c>
      <c r="M190" s="472"/>
      <c r="N190" s="472"/>
      <c r="O190" s="472"/>
      <c r="P190" s="473"/>
      <c r="Q190" s="473"/>
      <c r="R190" s="473"/>
      <c r="S190" s="473"/>
      <c r="T190" s="473"/>
      <c r="U190" s="473"/>
      <c r="V190" s="473"/>
      <c r="W190" s="473"/>
      <c r="X190" s="473"/>
      <c r="Y190" s="473"/>
      <c r="Z190" s="473"/>
      <c r="AA190" s="473"/>
      <c r="AB190" s="473"/>
      <c r="AC190" s="473"/>
      <c r="AD190" s="473"/>
      <c r="AE190" s="473"/>
      <c r="AF190" s="473"/>
      <c r="AG190" s="473"/>
      <c r="AH190" s="473"/>
      <c r="AI190" s="473"/>
      <c r="AJ190" s="473"/>
      <c r="AK190" s="473"/>
      <c r="AL190" s="473"/>
      <c r="AM190" s="473"/>
      <c r="AN190" s="473"/>
      <c r="AO190" s="473"/>
      <c r="AP190" s="473"/>
      <c r="AQ190" s="473"/>
      <c r="AR190" s="473"/>
      <c r="AS190" s="473"/>
      <c r="AT190" s="473"/>
      <c r="AU190" s="473"/>
      <c r="AV190" s="473"/>
      <c r="AW190" s="473"/>
      <c r="AX190" s="473"/>
      <c r="AY190" s="473"/>
      <c r="AZ190" s="473"/>
      <c r="BA190" s="473"/>
      <c r="BB190" s="473"/>
      <c r="BC190" s="473"/>
      <c r="BD190" s="473"/>
      <c r="BE190" s="473"/>
      <c r="BF190" s="473"/>
      <c r="BG190" s="473"/>
      <c r="BH190" s="473"/>
      <c r="BI190" s="473"/>
      <c r="BJ190" s="473"/>
      <c r="BK190" s="473"/>
      <c r="BL190" s="473"/>
      <c r="BM190" s="473"/>
      <c r="BN190" s="473"/>
      <c r="BO190" s="473"/>
      <c r="BP190" s="473"/>
      <c r="BQ190" s="473"/>
      <c r="BR190" s="473"/>
      <c r="BS190" s="473"/>
      <c r="BT190" s="473"/>
      <c r="BU190" s="473"/>
      <c r="BV190" s="473"/>
      <c r="BW190" s="473"/>
      <c r="BX190" s="473"/>
      <c r="BY190" s="473"/>
      <c r="BZ190" s="473"/>
      <c r="CA190" s="473"/>
      <c r="CB190" s="473"/>
      <c r="CC190" s="473"/>
      <c r="CD190" s="473"/>
      <c r="CE190" s="473"/>
      <c r="CF190" s="473"/>
      <c r="CG190" s="473"/>
      <c r="CH190" s="473"/>
      <c r="CI190" s="473"/>
      <c r="CJ190" s="473"/>
      <c r="CK190" s="473"/>
      <c r="CL190" s="473"/>
      <c r="CM190" s="473"/>
      <c r="CN190" s="473"/>
      <c r="CO190" s="473"/>
      <c r="CP190" s="473"/>
      <c r="CQ190" s="473"/>
      <c r="CR190" s="473"/>
      <c r="CS190" s="473"/>
      <c r="CT190" s="473"/>
      <c r="CU190" s="473"/>
      <c r="CV190" s="473"/>
      <c r="CW190" s="473"/>
      <c r="CX190" s="473"/>
      <c r="CY190" s="473"/>
      <c r="CZ190" s="473"/>
      <c r="DA190" s="473"/>
      <c r="DB190" s="473"/>
      <c r="DC190" s="473"/>
      <c r="DD190" s="473"/>
      <c r="DE190" s="473"/>
      <c r="DF190" s="473"/>
      <c r="DG190" s="473"/>
      <c r="DH190" s="473"/>
      <c r="DI190" s="473"/>
      <c r="DJ190" s="473"/>
      <c r="DK190" s="473"/>
      <c r="DL190" s="473"/>
      <c r="DM190" s="473"/>
      <c r="DN190" s="473"/>
      <c r="DO190" s="473"/>
      <c r="DP190" s="473"/>
      <c r="DQ190" s="473"/>
      <c r="DR190" s="473"/>
      <c r="DS190" s="473"/>
      <c r="DT190" s="473"/>
      <c r="DU190" s="473"/>
      <c r="DV190" s="473"/>
      <c r="DW190" s="473"/>
      <c r="DX190" s="473"/>
      <c r="DY190" s="473"/>
      <c r="DZ190" s="473"/>
      <c r="EA190" s="473"/>
      <c r="EB190" s="473"/>
      <c r="EC190" s="473"/>
      <c r="ED190" s="473"/>
      <c r="EE190" s="473"/>
      <c r="EF190" s="473"/>
      <c r="EG190" s="473"/>
      <c r="EH190" s="473"/>
      <c r="EI190" s="473"/>
      <c r="EJ190" s="473"/>
      <c r="EK190" s="473"/>
      <c r="EL190" s="473"/>
      <c r="EM190" s="473"/>
      <c r="EN190" s="473"/>
      <c r="EO190" s="473"/>
      <c r="EP190" s="473"/>
      <c r="EQ190" s="473"/>
      <c r="ER190" s="473"/>
      <c r="ES190" s="473"/>
      <c r="ET190" s="473"/>
      <c r="EU190" s="473"/>
      <c r="EV190" s="473"/>
      <c r="EW190" s="473"/>
      <c r="EX190" s="473"/>
      <c r="EY190" s="473"/>
      <c r="EZ190" s="473"/>
      <c r="FA190" s="473"/>
      <c r="FB190" s="473"/>
      <c r="FC190" s="473"/>
      <c r="FD190" s="473"/>
      <c r="FE190" s="473"/>
      <c r="FF190" s="473"/>
      <c r="FG190" s="473"/>
      <c r="FH190" s="473"/>
      <c r="FI190" s="473"/>
      <c r="FJ190" s="473"/>
      <c r="FK190" s="473"/>
      <c r="FL190" s="473"/>
      <c r="FM190" s="473"/>
      <c r="FN190" s="473"/>
      <c r="FO190" s="473"/>
      <c r="FP190" s="473"/>
      <c r="FQ190" s="473"/>
      <c r="FR190" s="473"/>
      <c r="FS190" s="473"/>
      <c r="FT190" s="473"/>
      <c r="FU190" s="473"/>
      <c r="FV190" s="473"/>
      <c r="FW190" s="473"/>
      <c r="FX190" s="473"/>
      <c r="FY190" s="473"/>
      <c r="FZ190" s="473"/>
      <c r="GA190" s="473"/>
      <c r="GB190" s="473"/>
      <c r="GC190" s="473"/>
      <c r="GD190" s="473"/>
      <c r="GE190" s="473"/>
      <c r="GF190" s="473"/>
      <c r="GG190" s="473"/>
      <c r="GH190" s="473"/>
      <c r="GI190" s="473"/>
      <c r="GJ190" s="473"/>
      <c r="GK190" s="473"/>
      <c r="GL190" s="473"/>
      <c r="GM190" s="473"/>
      <c r="GN190" s="473"/>
      <c r="GO190" s="473"/>
      <c r="GP190" s="473"/>
      <c r="GQ190" s="473"/>
      <c r="GR190" s="473"/>
      <c r="GS190" s="473"/>
      <c r="GT190" s="473"/>
      <c r="GU190" s="473"/>
      <c r="GV190" s="473"/>
      <c r="GW190" s="473"/>
      <c r="GX190" s="473"/>
      <c r="GY190" s="473"/>
      <c r="GZ190" s="473"/>
      <c r="HA190" s="473"/>
      <c r="HB190" s="473"/>
      <c r="HC190" s="473"/>
      <c r="HD190" s="473"/>
      <c r="HE190" s="473"/>
      <c r="HF190" s="473"/>
      <c r="HG190" s="473"/>
      <c r="HH190" s="473"/>
      <c r="HI190" s="473"/>
      <c r="HJ190" s="473"/>
      <c r="HK190" s="473"/>
      <c r="HL190" s="473"/>
      <c r="HM190" s="473"/>
      <c r="HN190" s="473"/>
      <c r="HO190" s="473"/>
      <c r="HP190" s="473"/>
      <c r="HQ190" s="473"/>
      <c r="HR190" s="473"/>
      <c r="HS190" s="473"/>
      <c r="HT190" s="473"/>
      <c r="HU190" s="473"/>
      <c r="HV190" s="473"/>
      <c r="HW190" s="473"/>
      <c r="HX190" s="473"/>
      <c r="HY190" s="473"/>
      <c r="HZ190" s="473"/>
      <c r="IA190" s="473"/>
      <c r="IB190" s="473"/>
      <c r="IC190" s="473"/>
      <c r="ID190" s="473"/>
      <c r="IE190" s="473"/>
      <c r="IF190" s="473"/>
      <c r="IG190" s="473"/>
      <c r="IH190" s="473"/>
      <c r="II190" s="473"/>
      <c r="IJ190" s="473"/>
      <c r="IK190" s="473"/>
      <c r="IL190" s="473"/>
      <c r="IM190" s="473"/>
      <c r="IN190" s="473"/>
      <c r="IO190" s="473"/>
      <c r="IP190" s="473"/>
      <c r="IQ190" s="473"/>
      <c r="IR190" s="473"/>
    </row>
    <row r="191" ht="15" customHeight="1" spans="1:252">
      <c r="A191" s="261" t="s">
        <v>854</v>
      </c>
      <c r="B191" s="264">
        <v>198</v>
      </c>
      <c r="C191" s="240" t="s">
        <v>855</v>
      </c>
      <c r="D191" s="240" t="s">
        <v>856</v>
      </c>
      <c r="E191" s="264">
        <v>198</v>
      </c>
      <c r="F191" s="270"/>
      <c r="G191" s="444">
        <v>45752</v>
      </c>
      <c r="H191" s="444">
        <f>G191+9</f>
        <v>45761</v>
      </c>
      <c r="I191" s="444">
        <f>G191+17</f>
        <v>45769</v>
      </c>
      <c r="J191" s="444">
        <f>I191+7</f>
        <v>45776</v>
      </c>
      <c r="K191" s="244" t="s">
        <v>315</v>
      </c>
      <c r="L191" s="404">
        <f>G191-3+TIME(16,0,0)</f>
        <v>45749.6666666667</v>
      </c>
      <c r="M191" s="463"/>
      <c r="N191" s="463"/>
      <c r="O191" s="463"/>
      <c r="P191" s="474"/>
      <c r="Q191" s="474"/>
      <c r="R191" s="474"/>
      <c r="S191" s="474"/>
      <c r="T191" s="474"/>
      <c r="U191" s="474"/>
      <c r="V191" s="474"/>
      <c r="W191" s="474"/>
      <c r="X191" s="474"/>
      <c r="Y191" s="474"/>
      <c r="Z191" s="474"/>
      <c r="AA191" s="474"/>
      <c r="AB191" s="474"/>
      <c r="AC191" s="474"/>
      <c r="AD191" s="474"/>
      <c r="AE191" s="474"/>
      <c r="AF191" s="474"/>
      <c r="AG191" s="474"/>
      <c r="AH191" s="474"/>
      <c r="AI191" s="474"/>
      <c r="AJ191" s="474"/>
      <c r="AK191" s="474"/>
      <c r="AL191" s="474"/>
      <c r="AM191" s="474"/>
      <c r="AN191" s="474"/>
      <c r="AO191" s="474"/>
      <c r="AP191" s="474"/>
      <c r="AQ191" s="474"/>
      <c r="AR191" s="474"/>
      <c r="AS191" s="474"/>
      <c r="AT191" s="474"/>
      <c r="AU191" s="474"/>
      <c r="AV191" s="474"/>
      <c r="AW191" s="474"/>
      <c r="AX191" s="474"/>
      <c r="AY191" s="474"/>
      <c r="AZ191" s="474"/>
      <c r="BA191" s="474"/>
      <c r="BB191" s="474"/>
      <c r="BC191" s="474"/>
      <c r="BD191" s="474"/>
      <c r="BE191" s="474"/>
      <c r="BF191" s="474"/>
      <c r="BG191" s="474"/>
      <c r="BH191" s="474"/>
      <c r="BI191" s="474"/>
      <c r="BJ191" s="474"/>
      <c r="BK191" s="474"/>
      <c r="BL191" s="474"/>
      <c r="BM191" s="474"/>
      <c r="BN191" s="474"/>
      <c r="BO191" s="474"/>
      <c r="BP191" s="474"/>
      <c r="BQ191" s="474"/>
      <c r="BR191" s="474"/>
      <c r="BS191" s="474"/>
      <c r="BT191" s="474"/>
      <c r="BU191" s="474"/>
      <c r="BV191" s="474"/>
      <c r="BW191" s="474"/>
      <c r="BX191" s="474"/>
      <c r="BY191" s="474"/>
      <c r="BZ191" s="474"/>
      <c r="CA191" s="474"/>
      <c r="CB191" s="474"/>
      <c r="CC191" s="474"/>
      <c r="CD191" s="474"/>
      <c r="CE191" s="474"/>
      <c r="CF191" s="474"/>
      <c r="CG191" s="474"/>
      <c r="CH191" s="474"/>
      <c r="CI191" s="474"/>
      <c r="CJ191" s="474"/>
      <c r="CK191" s="474"/>
      <c r="CL191" s="474"/>
      <c r="CM191" s="474"/>
      <c r="CN191" s="474"/>
      <c r="CO191" s="474"/>
      <c r="CP191" s="474"/>
      <c r="CQ191" s="474"/>
      <c r="CR191" s="474"/>
      <c r="CS191" s="474"/>
      <c r="CT191" s="474"/>
      <c r="CU191" s="474"/>
      <c r="CV191" s="474"/>
      <c r="CW191" s="474"/>
      <c r="CX191" s="474"/>
      <c r="CY191" s="474"/>
      <c r="CZ191" s="474"/>
      <c r="DA191" s="474"/>
      <c r="DB191" s="474"/>
      <c r="DC191" s="474"/>
      <c r="DD191" s="474"/>
      <c r="DE191" s="474"/>
      <c r="DF191" s="474"/>
      <c r="DG191" s="474"/>
      <c r="DH191" s="474"/>
      <c r="DI191" s="474"/>
      <c r="DJ191" s="474"/>
      <c r="DK191" s="474"/>
      <c r="DL191" s="474"/>
      <c r="DM191" s="474"/>
      <c r="DN191" s="474"/>
      <c r="DO191" s="474"/>
      <c r="DP191" s="474"/>
      <c r="DQ191" s="474"/>
      <c r="DR191" s="474"/>
      <c r="DS191" s="474"/>
      <c r="DT191" s="474"/>
      <c r="DU191" s="474"/>
      <c r="DV191" s="474"/>
      <c r="DW191" s="474"/>
      <c r="DX191" s="474"/>
      <c r="DY191" s="474"/>
      <c r="DZ191" s="474"/>
      <c r="EA191" s="474"/>
      <c r="EB191" s="474"/>
      <c r="EC191" s="474"/>
      <c r="ED191" s="474"/>
      <c r="EE191" s="474"/>
      <c r="EF191" s="474"/>
      <c r="EG191" s="474"/>
      <c r="EH191" s="474"/>
      <c r="EI191" s="474"/>
      <c r="EJ191" s="474"/>
      <c r="EK191" s="474"/>
      <c r="EL191" s="474"/>
      <c r="EM191" s="474"/>
      <c r="EN191" s="474"/>
      <c r="EO191" s="474"/>
      <c r="EP191" s="474"/>
      <c r="EQ191" s="474"/>
      <c r="ER191" s="474"/>
      <c r="ES191" s="474"/>
      <c r="ET191" s="474"/>
      <c r="EU191" s="474"/>
      <c r="EV191" s="474"/>
      <c r="EW191" s="474"/>
      <c r="EX191" s="474"/>
      <c r="EY191" s="474"/>
      <c r="EZ191" s="474"/>
      <c r="FA191" s="474"/>
      <c r="FB191" s="474"/>
      <c r="FC191" s="474"/>
      <c r="FD191" s="474"/>
      <c r="FE191" s="474"/>
      <c r="FF191" s="474"/>
      <c r="FG191" s="474"/>
      <c r="FH191" s="474"/>
      <c r="FI191" s="474"/>
      <c r="FJ191" s="474"/>
      <c r="FK191" s="474"/>
      <c r="FL191" s="474"/>
      <c r="FM191" s="474"/>
      <c r="FN191" s="474"/>
      <c r="FO191" s="474"/>
      <c r="FP191" s="474"/>
      <c r="FQ191" s="474"/>
      <c r="FR191" s="474"/>
      <c r="FS191" s="474"/>
      <c r="FT191" s="474"/>
      <c r="FU191" s="474"/>
      <c r="FV191" s="474"/>
      <c r="FW191" s="474"/>
      <c r="FX191" s="474"/>
      <c r="FY191" s="474"/>
      <c r="FZ191" s="474"/>
      <c r="GA191" s="474"/>
      <c r="GB191" s="474"/>
      <c r="GC191" s="474"/>
      <c r="GD191" s="474"/>
      <c r="GE191" s="474"/>
      <c r="GF191" s="474"/>
      <c r="GG191" s="474"/>
      <c r="GH191" s="474"/>
      <c r="GI191" s="474"/>
      <c r="GJ191" s="474"/>
      <c r="GK191" s="474"/>
      <c r="GL191" s="474"/>
      <c r="GM191" s="474"/>
      <c r="GN191" s="474"/>
      <c r="GO191" s="474"/>
      <c r="GP191" s="474"/>
      <c r="GQ191" s="474"/>
      <c r="GR191" s="474"/>
      <c r="GS191" s="474"/>
      <c r="GT191" s="474"/>
      <c r="GU191" s="474"/>
      <c r="GV191" s="474"/>
      <c r="GW191" s="474"/>
      <c r="GX191" s="474"/>
      <c r="GY191" s="474"/>
      <c r="GZ191" s="474"/>
      <c r="HA191" s="474"/>
      <c r="HB191" s="474"/>
      <c r="HC191" s="474"/>
      <c r="HD191" s="474"/>
      <c r="HE191" s="474"/>
      <c r="HF191" s="474"/>
      <c r="HG191" s="474"/>
      <c r="HH191" s="474"/>
      <c r="HI191" s="474"/>
      <c r="HJ191" s="474"/>
      <c r="HK191" s="474"/>
      <c r="HL191" s="474"/>
      <c r="HM191" s="474"/>
      <c r="HN191" s="474"/>
      <c r="HO191" s="474"/>
      <c r="HP191" s="474"/>
      <c r="HQ191" s="474"/>
      <c r="HR191" s="474"/>
      <c r="HS191" s="474"/>
      <c r="HT191" s="474"/>
      <c r="HU191" s="474"/>
      <c r="HV191" s="474"/>
      <c r="HW191" s="474"/>
      <c r="HX191" s="474"/>
      <c r="HY191" s="474"/>
      <c r="HZ191" s="474"/>
      <c r="IA191" s="474"/>
      <c r="IB191" s="474"/>
      <c r="IC191" s="474"/>
      <c r="ID191" s="474"/>
      <c r="IE191" s="474"/>
      <c r="IF191" s="474"/>
      <c r="IG191" s="474"/>
      <c r="IH191" s="474"/>
      <c r="II191" s="474"/>
      <c r="IJ191" s="474"/>
      <c r="IK191" s="474"/>
      <c r="IL191" s="474"/>
      <c r="IM191" s="474"/>
      <c r="IN191" s="474"/>
      <c r="IO191" s="474"/>
      <c r="IP191" s="474"/>
      <c r="IQ191" s="474"/>
      <c r="IR191" s="474"/>
    </row>
    <row r="192" ht="15" customHeight="1" spans="1:252">
      <c r="A192" s="261" t="s">
        <v>857</v>
      </c>
      <c r="B192" s="264" t="s">
        <v>31</v>
      </c>
      <c r="C192" s="240" t="s">
        <v>858</v>
      </c>
      <c r="D192" s="240" t="s">
        <v>859</v>
      </c>
      <c r="E192" s="264" t="s">
        <v>31</v>
      </c>
      <c r="F192" s="270"/>
      <c r="G192" s="444">
        <f>G191+7</f>
        <v>45759</v>
      </c>
      <c r="H192" s="444">
        <f t="shared" ref="H192:H195" si="66">G192+9</f>
        <v>45768</v>
      </c>
      <c r="I192" s="444">
        <f t="shared" ref="I192:I195" si="67">G192+17</f>
        <v>45776</v>
      </c>
      <c r="J192" s="444">
        <f>I192+7</f>
        <v>45783</v>
      </c>
      <c r="K192" s="244" t="s">
        <v>643</v>
      </c>
      <c r="L192" s="404">
        <f>G192-3+TIME(16,0,0)</f>
        <v>45756.6666666667</v>
      </c>
      <c r="M192" s="463"/>
      <c r="N192" s="463"/>
      <c r="O192" s="463"/>
      <c r="P192" s="474"/>
      <c r="Q192" s="474"/>
      <c r="R192" s="474"/>
      <c r="S192" s="474"/>
      <c r="T192" s="474"/>
      <c r="U192" s="474"/>
      <c r="V192" s="474"/>
      <c r="W192" s="474"/>
      <c r="X192" s="474"/>
      <c r="Y192" s="474"/>
      <c r="Z192" s="474"/>
      <c r="AA192" s="474"/>
      <c r="AB192" s="474"/>
      <c r="AC192" s="474"/>
      <c r="AD192" s="474"/>
      <c r="AE192" s="474"/>
      <c r="AF192" s="474"/>
      <c r="AG192" s="474"/>
      <c r="AH192" s="474"/>
      <c r="AI192" s="474"/>
      <c r="AJ192" s="474"/>
      <c r="AK192" s="474"/>
      <c r="AL192" s="474"/>
      <c r="AM192" s="474"/>
      <c r="AN192" s="474"/>
      <c r="AO192" s="474"/>
      <c r="AP192" s="474"/>
      <c r="AQ192" s="474"/>
      <c r="AR192" s="474"/>
      <c r="AS192" s="474"/>
      <c r="AT192" s="474"/>
      <c r="AU192" s="474"/>
      <c r="AV192" s="474"/>
      <c r="AW192" s="474"/>
      <c r="AX192" s="474"/>
      <c r="AY192" s="474"/>
      <c r="AZ192" s="474"/>
      <c r="BA192" s="474"/>
      <c r="BB192" s="474"/>
      <c r="BC192" s="474"/>
      <c r="BD192" s="474"/>
      <c r="BE192" s="474"/>
      <c r="BF192" s="474"/>
      <c r="BG192" s="474"/>
      <c r="BH192" s="474"/>
      <c r="BI192" s="474"/>
      <c r="BJ192" s="474"/>
      <c r="BK192" s="474"/>
      <c r="BL192" s="474"/>
      <c r="BM192" s="474"/>
      <c r="BN192" s="474"/>
      <c r="BO192" s="474"/>
      <c r="BP192" s="474"/>
      <c r="BQ192" s="474"/>
      <c r="BR192" s="474"/>
      <c r="BS192" s="474"/>
      <c r="BT192" s="474"/>
      <c r="BU192" s="474"/>
      <c r="BV192" s="474"/>
      <c r="BW192" s="474"/>
      <c r="BX192" s="474"/>
      <c r="BY192" s="474"/>
      <c r="BZ192" s="474"/>
      <c r="CA192" s="474"/>
      <c r="CB192" s="474"/>
      <c r="CC192" s="474"/>
      <c r="CD192" s="474"/>
      <c r="CE192" s="474"/>
      <c r="CF192" s="474"/>
      <c r="CG192" s="474"/>
      <c r="CH192" s="474"/>
      <c r="CI192" s="474"/>
      <c r="CJ192" s="474"/>
      <c r="CK192" s="474"/>
      <c r="CL192" s="474"/>
      <c r="CM192" s="474"/>
      <c r="CN192" s="474"/>
      <c r="CO192" s="474"/>
      <c r="CP192" s="474"/>
      <c r="CQ192" s="474"/>
      <c r="CR192" s="474"/>
      <c r="CS192" s="474"/>
      <c r="CT192" s="474"/>
      <c r="CU192" s="474"/>
      <c r="CV192" s="474"/>
      <c r="CW192" s="474"/>
      <c r="CX192" s="474"/>
      <c r="CY192" s="474"/>
      <c r="CZ192" s="474"/>
      <c r="DA192" s="474"/>
      <c r="DB192" s="474"/>
      <c r="DC192" s="474"/>
      <c r="DD192" s="474"/>
      <c r="DE192" s="474"/>
      <c r="DF192" s="474"/>
      <c r="DG192" s="474"/>
      <c r="DH192" s="474"/>
      <c r="DI192" s="474"/>
      <c r="DJ192" s="474"/>
      <c r="DK192" s="474"/>
      <c r="DL192" s="474"/>
      <c r="DM192" s="474"/>
      <c r="DN192" s="474"/>
      <c r="DO192" s="474"/>
      <c r="DP192" s="474"/>
      <c r="DQ192" s="474"/>
      <c r="DR192" s="474"/>
      <c r="DS192" s="474"/>
      <c r="DT192" s="474"/>
      <c r="DU192" s="474"/>
      <c r="DV192" s="474"/>
      <c r="DW192" s="474"/>
      <c r="DX192" s="474"/>
      <c r="DY192" s="474"/>
      <c r="DZ192" s="474"/>
      <c r="EA192" s="474"/>
      <c r="EB192" s="474"/>
      <c r="EC192" s="474"/>
      <c r="ED192" s="474"/>
      <c r="EE192" s="474"/>
      <c r="EF192" s="474"/>
      <c r="EG192" s="474"/>
      <c r="EH192" s="474"/>
      <c r="EI192" s="474"/>
      <c r="EJ192" s="474"/>
      <c r="EK192" s="474"/>
      <c r="EL192" s="474"/>
      <c r="EM192" s="474"/>
      <c r="EN192" s="474"/>
      <c r="EO192" s="474"/>
      <c r="EP192" s="474"/>
      <c r="EQ192" s="474"/>
      <c r="ER192" s="474"/>
      <c r="ES192" s="474"/>
      <c r="ET192" s="474"/>
      <c r="EU192" s="474"/>
      <c r="EV192" s="474"/>
      <c r="EW192" s="474"/>
      <c r="EX192" s="474"/>
      <c r="EY192" s="474"/>
      <c r="EZ192" s="474"/>
      <c r="FA192" s="474"/>
      <c r="FB192" s="474"/>
      <c r="FC192" s="474"/>
      <c r="FD192" s="474"/>
      <c r="FE192" s="474"/>
      <c r="FF192" s="474"/>
      <c r="FG192" s="474"/>
      <c r="FH192" s="474"/>
      <c r="FI192" s="474"/>
      <c r="FJ192" s="474"/>
      <c r="FK192" s="474"/>
      <c r="FL192" s="474"/>
      <c r="FM192" s="474"/>
      <c r="FN192" s="474"/>
      <c r="FO192" s="474"/>
      <c r="FP192" s="474"/>
      <c r="FQ192" s="474"/>
      <c r="FR192" s="474"/>
      <c r="FS192" s="474"/>
      <c r="FT192" s="474"/>
      <c r="FU192" s="474"/>
      <c r="FV192" s="474"/>
      <c r="FW192" s="474"/>
      <c r="FX192" s="474"/>
      <c r="FY192" s="474"/>
      <c r="FZ192" s="474"/>
      <c r="GA192" s="474"/>
      <c r="GB192" s="474"/>
      <c r="GC192" s="474"/>
      <c r="GD192" s="474"/>
      <c r="GE192" s="474"/>
      <c r="GF192" s="474"/>
      <c r="GG192" s="474"/>
      <c r="GH192" s="474"/>
      <c r="GI192" s="474"/>
      <c r="GJ192" s="474"/>
      <c r="GK192" s="474"/>
      <c r="GL192" s="474"/>
      <c r="GM192" s="474"/>
      <c r="GN192" s="474"/>
      <c r="GO192" s="474"/>
      <c r="GP192" s="474"/>
      <c r="GQ192" s="474"/>
      <c r="GR192" s="474"/>
      <c r="GS192" s="474"/>
      <c r="GT192" s="474"/>
      <c r="GU192" s="474"/>
      <c r="GV192" s="474"/>
      <c r="GW192" s="474"/>
      <c r="GX192" s="474"/>
      <c r="GY192" s="474"/>
      <c r="GZ192" s="474"/>
      <c r="HA192" s="474"/>
      <c r="HB192" s="474"/>
      <c r="HC192" s="474"/>
      <c r="HD192" s="474"/>
      <c r="HE192" s="474"/>
      <c r="HF192" s="474"/>
      <c r="HG192" s="474"/>
      <c r="HH192" s="474"/>
      <c r="HI192" s="474"/>
      <c r="HJ192" s="474"/>
      <c r="HK192" s="474"/>
      <c r="HL192" s="474"/>
      <c r="HM192" s="474"/>
      <c r="HN192" s="474"/>
      <c r="HO192" s="474"/>
      <c r="HP192" s="474"/>
      <c r="HQ192" s="474"/>
      <c r="HR192" s="474"/>
      <c r="HS192" s="474"/>
      <c r="HT192" s="474"/>
      <c r="HU192" s="474"/>
      <c r="HV192" s="474"/>
      <c r="HW192" s="474"/>
      <c r="HX192" s="474"/>
      <c r="HY192" s="474"/>
      <c r="HZ192" s="474"/>
      <c r="IA192" s="474"/>
      <c r="IB192" s="474"/>
      <c r="IC192" s="474"/>
      <c r="ID192" s="474"/>
      <c r="IE192" s="474"/>
      <c r="IF192" s="474"/>
      <c r="IG192" s="474"/>
      <c r="IH192" s="474"/>
      <c r="II192" s="474"/>
      <c r="IJ192" s="474"/>
      <c r="IK192" s="474"/>
      <c r="IL192" s="474"/>
      <c r="IM192" s="474"/>
      <c r="IN192" s="474"/>
      <c r="IO192" s="474"/>
      <c r="IP192" s="474"/>
      <c r="IQ192" s="474"/>
      <c r="IR192" s="474"/>
    </row>
    <row r="193" ht="15" customHeight="1" spans="1:252">
      <c r="A193" s="261" t="s">
        <v>860</v>
      </c>
      <c r="B193" s="264">
        <v>710</v>
      </c>
      <c r="C193" s="240" t="s">
        <v>861</v>
      </c>
      <c r="D193" s="240" t="s">
        <v>862</v>
      </c>
      <c r="E193" s="264">
        <v>710</v>
      </c>
      <c r="F193" s="268"/>
      <c r="G193" s="444">
        <f t="shared" ref="G193:G195" si="68">G192+7</f>
        <v>45766</v>
      </c>
      <c r="H193" s="444">
        <f t="shared" si="66"/>
        <v>45775</v>
      </c>
      <c r="I193" s="444">
        <f t="shared" si="67"/>
        <v>45783</v>
      </c>
      <c r="J193" s="444">
        <f>I193+7</f>
        <v>45790</v>
      </c>
      <c r="K193" s="244" t="s">
        <v>315</v>
      </c>
      <c r="L193" s="404">
        <f>G193-3+TIME(16,0,0)</f>
        <v>45763.6666666667</v>
      </c>
      <c r="M193" s="463"/>
      <c r="N193" s="463"/>
      <c r="O193" s="463"/>
      <c r="P193" s="474"/>
      <c r="Q193" s="474"/>
      <c r="R193" s="474"/>
      <c r="S193" s="474"/>
      <c r="T193" s="474"/>
      <c r="U193" s="474"/>
      <c r="V193" s="474"/>
      <c r="W193" s="474"/>
      <c r="X193" s="474"/>
      <c r="Y193" s="474"/>
      <c r="Z193" s="474"/>
      <c r="AA193" s="474"/>
      <c r="AB193" s="474"/>
      <c r="AC193" s="474"/>
      <c r="AD193" s="474"/>
      <c r="AE193" s="474"/>
      <c r="AF193" s="474"/>
      <c r="AG193" s="474"/>
      <c r="AH193" s="474"/>
      <c r="AI193" s="474"/>
      <c r="AJ193" s="474"/>
      <c r="AK193" s="474"/>
      <c r="AL193" s="474"/>
      <c r="AM193" s="474"/>
      <c r="AN193" s="474"/>
      <c r="AO193" s="474"/>
      <c r="AP193" s="474"/>
      <c r="AQ193" s="474"/>
      <c r="AR193" s="474"/>
      <c r="AS193" s="474"/>
      <c r="AT193" s="474"/>
      <c r="AU193" s="474"/>
      <c r="AV193" s="474"/>
      <c r="AW193" s="474"/>
      <c r="AX193" s="474"/>
      <c r="AY193" s="474"/>
      <c r="AZ193" s="474"/>
      <c r="BA193" s="474"/>
      <c r="BB193" s="474"/>
      <c r="BC193" s="474"/>
      <c r="BD193" s="474"/>
      <c r="BE193" s="474"/>
      <c r="BF193" s="474"/>
      <c r="BG193" s="474"/>
      <c r="BH193" s="474"/>
      <c r="BI193" s="474"/>
      <c r="BJ193" s="474"/>
      <c r="BK193" s="474"/>
      <c r="BL193" s="474"/>
      <c r="BM193" s="474"/>
      <c r="BN193" s="474"/>
      <c r="BO193" s="474"/>
      <c r="BP193" s="474"/>
      <c r="BQ193" s="474"/>
      <c r="BR193" s="474"/>
      <c r="BS193" s="474"/>
      <c r="BT193" s="474"/>
      <c r="BU193" s="474"/>
      <c r="BV193" s="474"/>
      <c r="BW193" s="474"/>
      <c r="BX193" s="474"/>
      <c r="BY193" s="474"/>
      <c r="BZ193" s="474"/>
      <c r="CA193" s="474"/>
      <c r="CB193" s="474"/>
      <c r="CC193" s="474"/>
      <c r="CD193" s="474"/>
      <c r="CE193" s="474"/>
      <c r="CF193" s="474"/>
      <c r="CG193" s="474"/>
      <c r="CH193" s="474"/>
      <c r="CI193" s="474"/>
      <c r="CJ193" s="474"/>
      <c r="CK193" s="474"/>
      <c r="CL193" s="474"/>
      <c r="CM193" s="474"/>
      <c r="CN193" s="474"/>
      <c r="CO193" s="474"/>
      <c r="CP193" s="474"/>
      <c r="CQ193" s="474"/>
      <c r="CR193" s="474"/>
      <c r="CS193" s="474"/>
      <c r="CT193" s="474"/>
      <c r="CU193" s="474"/>
      <c r="CV193" s="474"/>
      <c r="CW193" s="474"/>
      <c r="CX193" s="474"/>
      <c r="CY193" s="474"/>
      <c r="CZ193" s="474"/>
      <c r="DA193" s="474"/>
      <c r="DB193" s="474"/>
      <c r="DC193" s="474"/>
      <c r="DD193" s="474"/>
      <c r="DE193" s="474"/>
      <c r="DF193" s="474"/>
      <c r="DG193" s="474"/>
      <c r="DH193" s="474"/>
      <c r="DI193" s="474"/>
      <c r="DJ193" s="474"/>
      <c r="DK193" s="474"/>
      <c r="DL193" s="474"/>
      <c r="DM193" s="474"/>
      <c r="DN193" s="474"/>
      <c r="DO193" s="474"/>
      <c r="DP193" s="474"/>
      <c r="DQ193" s="474"/>
      <c r="DR193" s="474"/>
      <c r="DS193" s="474"/>
      <c r="DT193" s="474"/>
      <c r="DU193" s="474"/>
      <c r="DV193" s="474"/>
      <c r="DW193" s="474"/>
      <c r="DX193" s="474"/>
      <c r="DY193" s="474"/>
      <c r="DZ193" s="474"/>
      <c r="EA193" s="474"/>
      <c r="EB193" s="474"/>
      <c r="EC193" s="474"/>
      <c r="ED193" s="474"/>
      <c r="EE193" s="474"/>
      <c r="EF193" s="474"/>
      <c r="EG193" s="474"/>
      <c r="EH193" s="474"/>
      <c r="EI193" s="474"/>
      <c r="EJ193" s="474"/>
      <c r="EK193" s="474"/>
      <c r="EL193" s="474"/>
      <c r="EM193" s="474"/>
      <c r="EN193" s="474"/>
      <c r="EO193" s="474"/>
      <c r="EP193" s="474"/>
      <c r="EQ193" s="474"/>
      <c r="ER193" s="474"/>
      <c r="ES193" s="474"/>
      <c r="ET193" s="474"/>
      <c r="EU193" s="474"/>
      <c r="EV193" s="474"/>
      <c r="EW193" s="474"/>
      <c r="EX193" s="474"/>
      <c r="EY193" s="474"/>
      <c r="EZ193" s="474"/>
      <c r="FA193" s="474"/>
      <c r="FB193" s="474"/>
      <c r="FC193" s="474"/>
      <c r="FD193" s="474"/>
      <c r="FE193" s="474"/>
      <c r="FF193" s="474"/>
      <c r="FG193" s="474"/>
      <c r="FH193" s="474"/>
      <c r="FI193" s="474"/>
      <c r="FJ193" s="474"/>
      <c r="FK193" s="474"/>
      <c r="FL193" s="474"/>
      <c r="FM193" s="474"/>
      <c r="FN193" s="474"/>
      <c r="FO193" s="474"/>
      <c r="FP193" s="474"/>
      <c r="FQ193" s="474"/>
      <c r="FR193" s="474"/>
      <c r="FS193" s="474"/>
      <c r="FT193" s="474"/>
      <c r="FU193" s="474"/>
      <c r="FV193" s="474"/>
      <c r="FW193" s="474"/>
      <c r="FX193" s="474"/>
      <c r="FY193" s="474"/>
      <c r="FZ193" s="474"/>
      <c r="GA193" s="474"/>
      <c r="GB193" s="474"/>
      <c r="GC193" s="474"/>
      <c r="GD193" s="474"/>
      <c r="GE193" s="474"/>
      <c r="GF193" s="474"/>
      <c r="GG193" s="474"/>
      <c r="GH193" s="474"/>
      <c r="GI193" s="474"/>
      <c r="GJ193" s="474"/>
      <c r="GK193" s="474"/>
      <c r="GL193" s="474"/>
      <c r="GM193" s="474"/>
      <c r="GN193" s="474"/>
      <c r="GO193" s="474"/>
      <c r="GP193" s="474"/>
      <c r="GQ193" s="474"/>
      <c r="GR193" s="474"/>
      <c r="GS193" s="474"/>
      <c r="GT193" s="474"/>
      <c r="GU193" s="474"/>
      <c r="GV193" s="474"/>
      <c r="GW193" s="474"/>
      <c r="GX193" s="474"/>
      <c r="GY193" s="474"/>
      <c r="GZ193" s="474"/>
      <c r="HA193" s="474"/>
      <c r="HB193" s="474"/>
      <c r="HC193" s="474"/>
      <c r="HD193" s="474"/>
      <c r="HE193" s="474"/>
      <c r="HF193" s="474"/>
      <c r="HG193" s="474"/>
      <c r="HH193" s="474"/>
      <c r="HI193" s="474"/>
      <c r="HJ193" s="474"/>
      <c r="HK193" s="474"/>
      <c r="HL193" s="474"/>
      <c r="HM193" s="474"/>
      <c r="HN193" s="474"/>
      <c r="HO193" s="474"/>
      <c r="HP193" s="474"/>
      <c r="HQ193" s="474"/>
      <c r="HR193" s="474"/>
      <c r="HS193" s="474"/>
      <c r="HT193" s="474"/>
      <c r="HU193" s="474"/>
      <c r="HV193" s="474"/>
      <c r="HW193" s="474"/>
      <c r="HX193" s="474"/>
      <c r="HY193" s="474"/>
      <c r="HZ193" s="474"/>
      <c r="IA193" s="474"/>
      <c r="IB193" s="474"/>
      <c r="IC193" s="474"/>
      <c r="ID193" s="474"/>
      <c r="IE193" s="474"/>
      <c r="IF193" s="474"/>
      <c r="IG193" s="474"/>
      <c r="IH193" s="474"/>
      <c r="II193" s="474"/>
      <c r="IJ193" s="474"/>
      <c r="IK193" s="474"/>
      <c r="IL193" s="474"/>
      <c r="IM193" s="474"/>
      <c r="IN193" s="474"/>
      <c r="IO193" s="474"/>
      <c r="IP193" s="474"/>
      <c r="IQ193" s="474"/>
      <c r="IR193" s="474"/>
    </row>
    <row r="194" ht="15" customHeight="1" spans="1:16">
      <c r="A194" s="261" t="s">
        <v>863</v>
      </c>
      <c r="B194" s="264">
        <v>2503</v>
      </c>
      <c r="C194" s="240" t="s">
        <v>864</v>
      </c>
      <c r="D194" s="240" t="s">
        <v>865</v>
      </c>
      <c r="E194" s="264">
        <v>2503</v>
      </c>
      <c r="F194" s="268"/>
      <c r="G194" s="444">
        <f t="shared" si="68"/>
        <v>45773</v>
      </c>
      <c r="H194" s="444">
        <f t="shared" si="66"/>
        <v>45782</v>
      </c>
      <c r="I194" s="444">
        <f t="shared" si="67"/>
        <v>45790</v>
      </c>
      <c r="J194" s="444">
        <f>I194+7</f>
        <v>45797</v>
      </c>
      <c r="K194" s="244" t="s">
        <v>643</v>
      </c>
      <c r="L194" s="404">
        <f>G194-3+TIME(16,0,0)</f>
        <v>45770.6666666667</v>
      </c>
      <c r="M194" s="463"/>
      <c r="N194" s="463"/>
      <c r="O194" s="357"/>
      <c r="P194" s="361"/>
    </row>
    <row r="195" ht="15" customHeight="1" spans="1:16">
      <c r="A195" s="261" t="s">
        <v>866</v>
      </c>
      <c r="B195" s="264">
        <v>211</v>
      </c>
      <c r="C195" s="240" t="s">
        <v>867</v>
      </c>
      <c r="D195" s="240" t="s">
        <v>868</v>
      </c>
      <c r="E195" s="264">
        <v>211</v>
      </c>
      <c r="F195" s="268"/>
      <c r="G195" s="444">
        <f t="shared" si="68"/>
        <v>45780</v>
      </c>
      <c r="H195" s="444">
        <f t="shared" si="66"/>
        <v>45789</v>
      </c>
      <c r="I195" s="444">
        <f t="shared" si="67"/>
        <v>45797</v>
      </c>
      <c r="J195" s="444">
        <f>I195+7</f>
        <v>45804</v>
      </c>
      <c r="K195" s="244" t="s">
        <v>315</v>
      </c>
      <c r="L195" s="404">
        <f>G195-3+TIME(16,0,0)</f>
        <v>45777.6666666667</v>
      </c>
      <c r="M195" s="463"/>
      <c r="N195" s="463"/>
      <c r="O195" s="357"/>
      <c r="P195" s="361"/>
    </row>
    <row r="196" ht="15" customHeight="1" spans="1:16">
      <c r="A196" s="388"/>
      <c r="B196" s="389"/>
      <c r="C196" s="389"/>
      <c r="D196" s="389"/>
      <c r="E196" s="389"/>
      <c r="F196" s="475"/>
      <c r="G196" s="476"/>
      <c r="H196" s="476"/>
      <c r="I196" s="476"/>
      <c r="J196" s="476"/>
      <c r="K196" s="391"/>
      <c r="L196" s="409"/>
      <c r="M196" s="463"/>
      <c r="N196" s="463"/>
      <c r="O196" s="357"/>
      <c r="P196" s="361"/>
    </row>
    <row r="197" ht="15" customHeight="1" spans="1:19">
      <c r="A197" s="381" t="s">
        <v>630</v>
      </c>
      <c r="B197" s="364"/>
      <c r="C197" s="364"/>
      <c r="D197" s="364"/>
      <c r="E197" s="364"/>
      <c r="F197" s="357"/>
      <c r="G197" s="357"/>
      <c r="H197" s="359"/>
      <c r="I197" s="359"/>
      <c r="J197" s="397"/>
      <c r="K197" s="397"/>
      <c r="L197" s="359"/>
      <c r="M197" s="359"/>
      <c r="N197" s="401"/>
      <c r="O197" s="357"/>
      <c r="P197" s="357"/>
      <c r="Q197" s="359"/>
      <c r="R197" s="359"/>
      <c r="S197" s="359"/>
    </row>
    <row r="198" spans="1:11">
      <c r="A198" s="359"/>
      <c r="B198" s="382"/>
      <c r="C198" s="364"/>
      <c r="D198" s="364"/>
      <c r="E198" s="382"/>
      <c r="F198" s="374"/>
      <c r="G198" s="383"/>
      <c r="H198" s="375"/>
      <c r="I198" s="375"/>
      <c r="J198" s="375"/>
      <c r="K198" s="375"/>
    </row>
    <row r="199" spans="1:14">
      <c r="A199" s="477" t="s">
        <v>869</v>
      </c>
      <c r="B199" s="478"/>
      <c r="C199" s="478"/>
      <c r="D199" s="478"/>
      <c r="E199" s="478"/>
      <c r="F199" s="357"/>
      <c r="G199" s="365"/>
      <c r="H199" s="397"/>
      <c r="I199" s="397"/>
      <c r="J199" s="397"/>
      <c r="K199" s="397"/>
      <c r="L199" s="359"/>
      <c r="M199" s="359"/>
      <c r="N199" s="357"/>
    </row>
    <row r="200" s="355" customFormat="1" ht="15" customHeight="1" spans="1:15">
      <c r="A200" s="442" t="s">
        <v>593</v>
      </c>
      <c r="B200" s="369" t="s">
        <v>495</v>
      </c>
      <c r="C200" s="369" t="s">
        <v>594</v>
      </c>
      <c r="D200" s="369" t="s">
        <v>595</v>
      </c>
      <c r="E200" s="369" t="s">
        <v>7</v>
      </c>
      <c r="F200" s="368" t="s">
        <v>180</v>
      </c>
      <c r="G200" s="479" t="s">
        <v>10</v>
      </c>
      <c r="H200" s="368" t="s">
        <v>870</v>
      </c>
      <c r="I200" s="368" t="s">
        <v>871</v>
      </c>
      <c r="J200" s="368" t="s">
        <v>599</v>
      </c>
      <c r="M200" s="403"/>
      <c r="N200" s="403"/>
      <c r="O200" s="403"/>
    </row>
    <row r="201" ht="15" customHeight="1" spans="1:16">
      <c r="A201" s="272" t="s">
        <v>143</v>
      </c>
      <c r="B201" s="240"/>
      <c r="C201" s="240"/>
      <c r="D201" s="240"/>
      <c r="E201" s="240"/>
      <c r="F201" s="241"/>
      <c r="G201" s="242">
        <v>45751</v>
      </c>
      <c r="H201" s="242">
        <f>G201+2</f>
        <v>45753</v>
      </c>
      <c r="I201" s="242">
        <f>H201+2</f>
        <v>45755</v>
      </c>
      <c r="J201" s="404">
        <f>G201-3+TIME(16,0,0)</f>
        <v>45748.6666666667</v>
      </c>
      <c r="M201" s="356"/>
      <c r="P201" s="361"/>
    </row>
    <row r="202" ht="15" customHeight="1" spans="1:16">
      <c r="A202" s="272" t="s">
        <v>872</v>
      </c>
      <c r="B202" s="240" t="s">
        <v>873</v>
      </c>
      <c r="C202" s="240" t="s">
        <v>874</v>
      </c>
      <c r="D202" s="240" t="s">
        <v>875</v>
      </c>
      <c r="E202" s="240" t="s">
        <v>873</v>
      </c>
      <c r="F202" s="244"/>
      <c r="G202" s="242">
        <f>G201+7</f>
        <v>45758</v>
      </c>
      <c r="H202" s="242">
        <f t="shared" ref="H202:I205" si="69">G202+2</f>
        <v>45760</v>
      </c>
      <c r="I202" s="242">
        <f>H202+2</f>
        <v>45762</v>
      </c>
      <c r="J202" s="404">
        <f>G202-3+TIME(16,0,0)</f>
        <v>45755.6666666667</v>
      </c>
      <c r="M202" s="356"/>
      <c r="P202" s="361"/>
    </row>
    <row r="203" ht="15" customHeight="1" spans="1:16">
      <c r="A203" s="272" t="s">
        <v>872</v>
      </c>
      <c r="B203" s="240" t="s">
        <v>876</v>
      </c>
      <c r="C203" s="240" t="s">
        <v>874</v>
      </c>
      <c r="D203" s="240" t="s">
        <v>877</v>
      </c>
      <c r="E203" s="240" t="s">
        <v>876</v>
      </c>
      <c r="F203" s="244"/>
      <c r="G203" s="242">
        <f>G201+14</f>
        <v>45765</v>
      </c>
      <c r="H203" s="242">
        <f t="shared" si="69"/>
        <v>45767</v>
      </c>
      <c r="I203" s="242">
        <f t="shared" si="69"/>
        <v>45769</v>
      </c>
      <c r="J203" s="404">
        <f>G203-3+TIME(16,0,0)</f>
        <v>45762.6666666667</v>
      </c>
      <c r="M203" s="356"/>
      <c r="P203" s="361"/>
    </row>
    <row r="204" ht="15" customHeight="1" spans="1:16">
      <c r="A204" s="272" t="s">
        <v>872</v>
      </c>
      <c r="B204" s="240" t="s">
        <v>878</v>
      </c>
      <c r="C204" s="240" t="s">
        <v>874</v>
      </c>
      <c r="D204" s="240" t="s">
        <v>324</v>
      </c>
      <c r="E204" s="240" t="s">
        <v>878</v>
      </c>
      <c r="F204" s="244"/>
      <c r="G204" s="242">
        <f>G201+21</f>
        <v>45772</v>
      </c>
      <c r="H204" s="242">
        <f t="shared" si="69"/>
        <v>45774</v>
      </c>
      <c r="I204" s="242">
        <f t="shared" si="69"/>
        <v>45776</v>
      </c>
      <c r="J204" s="404">
        <f>G204-3+TIME(16,0,0)</f>
        <v>45769.6666666667</v>
      </c>
      <c r="M204" s="356"/>
      <c r="P204" s="361"/>
    </row>
    <row r="205" ht="14.25" customHeight="1" spans="1:16">
      <c r="A205" s="272" t="s">
        <v>872</v>
      </c>
      <c r="B205" s="240" t="s">
        <v>879</v>
      </c>
      <c r="C205" s="240" t="s">
        <v>874</v>
      </c>
      <c r="D205" s="240" t="s">
        <v>321</v>
      </c>
      <c r="E205" s="240" t="s">
        <v>879</v>
      </c>
      <c r="F205" s="244"/>
      <c r="G205" s="242">
        <f>G201+28</f>
        <v>45779</v>
      </c>
      <c r="H205" s="242">
        <f t="shared" si="69"/>
        <v>45781</v>
      </c>
      <c r="I205" s="242">
        <f t="shared" si="69"/>
        <v>45783</v>
      </c>
      <c r="J205" s="404">
        <f>G205-3+TIME(16,0,0)</f>
        <v>45776.6666666667</v>
      </c>
      <c r="M205" s="356"/>
      <c r="P205" s="361"/>
    </row>
    <row r="206" ht="14.25" customHeight="1" spans="1:13">
      <c r="A206" s="381" t="s">
        <v>630</v>
      </c>
      <c r="B206" s="364"/>
      <c r="C206" s="364"/>
      <c r="D206" s="364"/>
      <c r="E206" s="364"/>
      <c r="F206" s="365"/>
      <c r="G206" s="366"/>
      <c r="H206" s="367"/>
      <c r="I206" s="367"/>
      <c r="J206" s="397"/>
      <c r="K206" s="397"/>
      <c r="L206" s="408"/>
      <c r="M206" s="359"/>
    </row>
    <row r="207" spans="1:11">
      <c r="A207" s="453"/>
      <c r="B207" s="373"/>
      <c r="C207" s="373"/>
      <c r="D207" s="373"/>
      <c r="E207" s="373"/>
      <c r="F207" s="374"/>
      <c r="G207" s="383"/>
      <c r="H207" s="375"/>
      <c r="I207" s="375"/>
      <c r="J207" s="375"/>
      <c r="K207" s="375"/>
    </row>
    <row r="208" spans="1:11">
      <c r="A208" s="235" t="s">
        <v>880</v>
      </c>
      <c r="B208" s="373"/>
      <c r="C208" s="373"/>
      <c r="D208" s="373"/>
      <c r="E208" s="373"/>
      <c r="F208" s="374"/>
      <c r="G208" s="383"/>
      <c r="H208" s="375"/>
      <c r="I208" s="375"/>
      <c r="J208" s="375"/>
      <c r="K208" s="375"/>
    </row>
    <row r="209" s="355" customFormat="1" ht="15" customHeight="1" spans="1:15">
      <c r="A209" s="442" t="s">
        <v>593</v>
      </c>
      <c r="B209" s="369" t="s">
        <v>495</v>
      </c>
      <c r="C209" s="369" t="s">
        <v>594</v>
      </c>
      <c r="D209" s="369" t="s">
        <v>595</v>
      </c>
      <c r="E209" s="369" t="s">
        <v>7</v>
      </c>
      <c r="F209" s="368" t="s">
        <v>145</v>
      </c>
      <c r="G209" s="479" t="s">
        <v>10</v>
      </c>
      <c r="H209" s="368" t="s">
        <v>881</v>
      </c>
      <c r="I209" s="368" t="s">
        <v>599</v>
      </c>
      <c r="M209" s="403"/>
      <c r="N209" s="403"/>
      <c r="O209" s="403"/>
    </row>
    <row r="210" ht="15" customHeight="1" spans="1:16">
      <c r="A210" s="480" t="s">
        <v>882</v>
      </c>
      <c r="B210" s="481" t="s">
        <v>883</v>
      </c>
      <c r="C210" s="481" t="s">
        <v>884</v>
      </c>
      <c r="D210" s="482" t="s">
        <v>885</v>
      </c>
      <c r="E210" s="481" t="s">
        <v>883</v>
      </c>
      <c r="F210" s="434"/>
      <c r="G210" s="242">
        <v>45750</v>
      </c>
      <c r="H210" s="242">
        <f>G210+2</f>
        <v>45752</v>
      </c>
      <c r="I210" s="404">
        <f>G210-3+TIME(16,0,0)</f>
        <v>45747.6666666667</v>
      </c>
      <c r="M210" s="356"/>
      <c r="P210" s="361"/>
    </row>
    <row r="211" ht="15" customHeight="1" spans="1:16">
      <c r="A211" s="480" t="s">
        <v>882</v>
      </c>
      <c r="B211" s="481" t="s">
        <v>886</v>
      </c>
      <c r="C211" s="481" t="s">
        <v>884</v>
      </c>
      <c r="D211" s="482" t="s">
        <v>887</v>
      </c>
      <c r="E211" s="481" t="s">
        <v>886</v>
      </c>
      <c r="F211" s="434"/>
      <c r="G211" s="242">
        <f>G210+7</f>
        <v>45757</v>
      </c>
      <c r="H211" s="242">
        <f t="shared" ref="H211:H214" si="70">G211+2</f>
        <v>45759</v>
      </c>
      <c r="I211" s="404">
        <f>G211-3+TIME(16,0,0)</f>
        <v>45754.6666666667</v>
      </c>
      <c r="M211" s="356"/>
      <c r="P211" s="361"/>
    </row>
    <row r="212" ht="15" customHeight="1" spans="1:16">
      <c r="A212" s="480" t="s">
        <v>882</v>
      </c>
      <c r="B212" s="481" t="s">
        <v>888</v>
      </c>
      <c r="C212" s="481" t="s">
        <v>884</v>
      </c>
      <c r="D212" s="482" t="s">
        <v>889</v>
      </c>
      <c r="E212" s="481" t="s">
        <v>888</v>
      </c>
      <c r="F212" s="434"/>
      <c r="G212" s="242">
        <f>G210+14</f>
        <v>45764</v>
      </c>
      <c r="H212" s="242">
        <f t="shared" si="70"/>
        <v>45766</v>
      </c>
      <c r="I212" s="404">
        <f>G212-3+TIME(16,0,0)</f>
        <v>45761.6666666667</v>
      </c>
      <c r="M212" s="356"/>
      <c r="P212" s="361"/>
    </row>
    <row r="213" ht="15" customHeight="1" spans="1:16">
      <c r="A213" s="480" t="s">
        <v>882</v>
      </c>
      <c r="B213" s="481" t="s">
        <v>890</v>
      </c>
      <c r="C213" s="481" t="s">
        <v>884</v>
      </c>
      <c r="D213" s="482" t="s">
        <v>891</v>
      </c>
      <c r="E213" s="481" t="s">
        <v>890</v>
      </c>
      <c r="F213" s="434"/>
      <c r="G213" s="242">
        <f>G210+21</f>
        <v>45771</v>
      </c>
      <c r="H213" s="242">
        <f t="shared" si="70"/>
        <v>45773</v>
      </c>
      <c r="I213" s="404">
        <f>G213-3+TIME(16,0,0)</f>
        <v>45768.6666666667</v>
      </c>
      <c r="M213" s="356"/>
      <c r="P213" s="361"/>
    </row>
    <row r="214" ht="15" customHeight="1" spans="1:16">
      <c r="A214" s="480" t="s">
        <v>882</v>
      </c>
      <c r="B214" s="481" t="s">
        <v>892</v>
      </c>
      <c r="C214" s="481" t="s">
        <v>884</v>
      </c>
      <c r="D214" s="482" t="s">
        <v>893</v>
      </c>
      <c r="E214" s="481" t="s">
        <v>892</v>
      </c>
      <c r="F214" s="434"/>
      <c r="G214" s="242">
        <f>G210+28</f>
        <v>45778</v>
      </c>
      <c r="H214" s="242">
        <f t="shared" si="70"/>
        <v>45780</v>
      </c>
      <c r="I214" s="404">
        <f>G214-3+TIME(16,0,0)</f>
        <v>45775.6666666667</v>
      </c>
      <c r="M214" s="356"/>
      <c r="P214" s="361"/>
    </row>
    <row r="215" ht="15" customHeight="1" spans="1:13">
      <c r="A215" s="381" t="s">
        <v>630</v>
      </c>
      <c r="B215" s="382"/>
      <c r="C215" s="424"/>
      <c r="D215" s="382"/>
      <c r="E215" s="382"/>
      <c r="F215" s="365"/>
      <c r="G215" s="366"/>
      <c r="H215" s="367"/>
      <c r="I215" s="397"/>
      <c r="J215" s="397"/>
      <c r="K215" s="408"/>
      <c r="L215" s="359"/>
      <c r="M215" s="359"/>
    </row>
    <row r="216" spans="1:254">
      <c r="A216" s="483"/>
      <c r="B216" s="484"/>
      <c r="C216" s="484"/>
      <c r="D216" s="484"/>
      <c r="E216" s="484"/>
      <c r="F216" s="485"/>
      <c r="G216" s="447"/>
      <c r="H216" s="448"/>
      <c r="I216" s="448"/>
      <c r="K216" s="483"/>
      <c r="L216" s="448"/>
      <c r="M216" s="448"/>
      <c r="N216" s="357"/>
      <c r="U216" s="494"/>
      <c r="V216" s="494"/>
      <c r="W216" s="494"/>
      <c r="X216" s="494"/>
      <c r="Y216" s="494"/>
      <c r="Z216" s="494"/>
      <c r="AA216" s="494"/>
      <c r="AB216" s="494"/>
      <c r="AC216" s="494"/>
      <c r="AD216" s="494"/>
      <c r="AE216" s="494"/>
      <c r="AF216" s="494"/>
      <c r="AG216" s="494"/>
      <c r="AH216" s="494"/>
      <c r="AI216" s="494"/>
      <c r="AJ216" s="494"/>
      <c r="AK216" s="494"/>
      <c r="AL216" s="494"/>
      <c r="AM216" s="494"/>
      <c r="AN216" s="494"/>
      <c r="AO216" s="494"/>
      <c r="AP216" s="494"/>
      <c r="AQ216" s="494"/>
      <c r="AR216" s="494"/>
      <c r="AS216" s="494"/>
      <c r="AT216" s="494"/>
      <c r="AU216" s="494"/>
      <c r="AV216" s="494"/>
      <c r="AW216" s="494"/>
      <c r="AX216" s="494"/>
      <c r="AY216" s="494"/>
      <c r="AZ216" s="494"/>
      <c r="BA216" s="494"/>
      <c r="BB216" s="494"/>
      <c r="BC216" s="494"/>
      <c r="BD216" s="494"/>
      <c r="BE216" s="494"/>
      <c r="BF216" s="494"/>
      <c r="BG216" s="494"/>
      <c r="BH216" s="494"/>
      <c r="BI216" s="494"/>
      <c r="BJ216" s="494"/>
      <c r="BK216" s="494"/>
      <c r="BL216" s="494"/>
      <c r="BM216" s="494"/>
      <c r="BN216" s="494"/>
      <c r="BO216" s="494"/>
      <c r="BP216" s="494"/>
      <c r="BQ216" s="494"/>
      <c r="BR216" s="494"/>
      <c r="BS216" s="494"/>
      <c r="BT216" s="494"/>
      <c r="BU216" s="494"/>
      <c r="BV216" s="494"/>
      <c r="BW216" s="494"/>
      <c r="BX216" s="494"/>
      <c r="BY216" s="494"/>
      <c r="BZ216" s="494"/>
      <c r="CA216" s="494"/>
      <c r="CB216" s="494"/>
      <c r="CC216" s="494"/>
      <c r="CD216" s="494"/>
      <c r="CE216" s="494"/>
      <c r="CF216" s="494"/>
      <c r="CG216" s="494"/>
      <c r="CH216" s="494"/>
      <c r="CI216" s="494"/>
      <c r="CJ216" s="494"/>
      <c r="CK216" s="494"/>
      <c r="CL216" s="494"/>
      <c r="CM216" s="494"/>
      <c r="CN216" s="494"/>
      <c r="CO216" s="494"/>
      <c r="CP216" s="494"/>
      <c r="CQ216" s="494"/>
      <c r="CR216" s="494"/>
      <c r="CS216" s="494"/>
      <c r="CT216" s="494"/>
      <c r="CU216" s="494"/>
      <c r="CV216" s="494"/>
      <c r="CW216" s="494"/>
      <c r="CX216" s="494"/>
      <c r="CY216" s="494"/>
      <c r="CZ216" s="494"/>
      <c r="DA216" s="494"/>
      <c r="DB216" s="494"/>
      <c r="DC216" s="494"/>
      <c r="DD216" s="494"/>
      <c r="DE216" s="494"/>
      <c r="DF216" s="494"/>
      <c r="DG216" s="494"/>
      <c r="DH216" s="494"/>
      <c r="DI216" s="494"/>
      <c r="DJ216" s="494"/>
      <c r="DK216" s="494"/>
      <c r="DL216" s="494"/>
      <c r="DM216" s="494"/>
      <c r="DN216" s="494"/>
      <c r="DO216" s="494"/>
      <c r="DP216" s="494"/>
      <c r="DQ216" s="494"/>
      <c r="DR216" s="494"/>
      <c r="DS216" s="494"/>
      <c r="DT216" s="494"/>
      <c r="DU216" s="494"/>
      <c r="DV216" s="494"/>
      <c r="DW216" s="494"/>
      <c r="DX216" s="494"/>
      <c r="DY216" s="494"/>
      <c r="DZ216" s="494"/>
      <c r="EA216" s="494"/>
      <c r="EB216" s="494"/>
      <c r="EC216" s="494"/>
      <c r="ED216" s="494"/>
      <c r="EE216" s="494"/>
      <c r="EF216" s="494"/>
      <c r="EG216" s="494"/>
      <c r="EH216" s="494"/>
      <c r="EI216" s="494"/>
      <c r="EJ216" s="494"/>
      <c r="EK216" s="494"/>
      <c r="EL216" s="494"/>
      <c r="EM216" s="494"/>
      <c r="EN216" s="494"/>
      <c r="EO216" s="494"/>
      <c r="EP216" s="494"/>
      <c r="EQ216" s="494"/>
      <c r="ER216" s="494"/>
      <c r="ES216" s="494"/>
      <c r="ET216" s="494"/>
      <c r="EU216" s="494"/>
      <c r="EV216" s="494"/>
      <c r="EW216" s="494"/>
      <c r="EX216" s="494"/>
      <c r="EY216" s="494"/>
      <c r="EZ216" s="494"/>
      <c r="FA216" s="494"/>
      <c r="FB216" s="494"/>
      <c r="FC216" s="494"/>
      <c r="FD216" s="494"/>
      <c r="FE216" s="494"/>
      <c r="FF216" s="494"/>
      <c r="FG216" s="494"/>
      <c r="FH216" s="494"/>
      <c r="FI216" s="494"/>
      <c r="FJ216" s="494"/>
      <c r="FK216" s="494"/>
      <c r="FL216" s="494"/>
      <c r="FM216" s="494"/>
      <c r="FN216" s="494"/>
      <c r="FO216" s="494"/>
      <c r="FP216" s="494"/>
      <c r="FQ216" s="494"/>
      <c r="FR216" s="494"/>
      <c r="FS216" s="494"/>
      <c r="FT216" s="494"/>
      <c r="FU216" s="494"/>
      <c r="FV216" s="494"/>
      <c r="FW216" s="494"/>
      <c r="FX216" s="494"/>
      <c r="FY216" s="494"/>
      <c r="FZ216" s="494"/>
      <c r="GA216" s="494"/>
      <c r="GB216" s="494"/>
      <c r="GC216" s="494"/>
      <c r="GD216" s="494"/>
      <c r="GE216" s="494"/>
      <c r="GF216" s="494"/>
      <c r="GG216" s="494"/>
      <c r="GH216" s="494"/>
      <c r="GI216" s="494"/>
      <c r="GJ216" s="494"/>
      <c r="GK216" s="494"/>
      <c r="GL216" s="494"/>
      <c r="GM216" s="494"/>
      <c r="GN216" s="494"/>
      <c r="GO216" s="494"/>
      <c r="GP216" s="494"/>
      <c r="GQ216" s="494"/>
      <c r="GR216" s="494"/>
      <c r="GS216" s="494"/>
      <c r="GT216" s="494"/>
      <c r="GU216" s="494"/>
      <c r="GV216" s="494"/>
      <c r="GW216" s="494"/>
      <c r="GX216" s="494"/>
      <c r="GY216" s="494"/>
      <c r="GZ216" s="494"/>
      <c r="HA216" s="494"/>
      <c r="HB216" s="494"/>
      <c r="HC216" s="494"/>
      <c r="HD216" s="494"/>
      <c r="HE216" s="494"/>
      <c r="HF216" s="494"/>
      <c r="HG216" s="494"/>
      <c r="HH216" s="494"/>
      <c r="HI216" s="494"/>
      <c r="HJ216" s="494"/>
      <c r="HK216" s="494"/>
      <c r="HL216" s="494"/>
      <c r="HM216" s="494"/>
      <c r="HN216" s="494"/>
      <c r="HO216" s="494"/>
      <c r="HP216" s="494"/>
      <c r="HQ216" s="494"/>
      <c r="HR216" s="494"/>
      <c r="HS216" s="494"/>
      <c r="HT216" s="494"/>
      <c r="HU216" s="494"/>
      <c r="HV216" s="494"/>
      <c r="HW216" s="494"/>
      <c r="HX216" s="494"/>
      <c r="HY216" s="494"/>
      <c r="HZ216" s="494"/>
      <c r="IA216" s="494"/>
      <c r="IB216" s="494"/>
      <c r="IC216" s="494"/>
      <c r="ID216" s="494"/>
      <c r="IE216" s="494"/>
      <c r="IF216" s="494"/>
      <c r="IG216" s="494"/>
      <c r="IH216" s="494"/>
      <c r="II216" s="494"/>
      <c r="IJ216" s="494"/>
      <c r="IK216" s="494"/>
      <c r="IL216" s="494"/>
      <c r="IM216" s="494"/>
      <c r="IN216" s="494"/>
      <c r="IO216" s="494"/>
      <c r="IP216" s="494"/>
      <c r="IQ216" s="494"/>
      <c r="IR216" s="494"/>
      <c r="IS216" s="494"/>
      <c r="IT216" s="494"/>
    </row>
    <row r="217" spans="1:250">
      <c r="A217" s="381" t="s">
        <v>894</v>
      </c>
      <c r="B217" s="486"/>
      <c r="C217" s="486"/>
      <c r="D217" s="486"/>
      <c r="E217" s="486"/>
      <c r="F217" s="487"/>
      <c r="G217" s="463"/>
      <c r="I217" s="397"/>
      <c r="J217" s="397"/>
      <c r="U217" s="494"/>
      <c r="V217" s="494"/>
      <c r="W217" s="494"/>
      <c r="X217" s="494"/>
      <c r="Y217" s="494"/>
      <c r="Z217" s="494"/>
      <c r="AA217" s="494"/>
      <c r="AB217" s="494"/>
      <c r="AC217" s="494"/>
      <c r="AD217" s="494"/>
      <c r="AE217" s="494"/>
      <c r="AF217" s="494"/>
      <c r="AG217" s="494"/>
      <c r="AH217" s="494"/>
      <c r="AI217" s="494"/>
      <c r="AJ217" s="494"/>
      <c r="AK217" s="494"/>
      <c r="AL217" s="494"/>
      <c r="AM217" s="494"/>
      <c r="AN217" s="494"/>
      <c r="AO217" s="494"/>
      <c r="AP217" s="494"/>
      <c r="AQ217" s="494"/>
      <c r="AR217" s="494"/>
      <c r="AS217" s="494"/>
      <c r="AT217" s="494"/>
      <c r="AU217" s="494"/>
      <c r="AV217" s="494"/>
      <c r="AW217" s="494"/>
      <c r="AX217" s="494"/>
      <c r="AY217" s="494"/>
      <c r="AZ217" s="494"/>
      <c r="BA217" s="494"/>
      <c r="BB217" s="494"/>
      <c r="BC217" s="494"/>
      <c r="BD217" s="494"/>
      <c r="BE217" s="494"/>
      <c r="BF217" s="494"/>
      <c r="BG217" s="494"/>
      <c r="BH217" s="494"/>
      <c r="BI217" s="494"/>
      <c r="BJ217" s="494"/>
      <c r="BK217" s="494"/>
      <c r="BL217" s="494"/>
      <c r="BM217" s="494"/>
      <c r="BN217" s="494"/>
      <c r="BO217" s="494"/>
      <c r="BP217" s="494"/>
      <c r="BQ217" s="494"/>
      <c r="BR217" s="494"/>
      <c r="BS217" s="494"/>
      <c r="BT217" s="494"/>
      <c r="BU217" s="494"/>
      <c r="BV217" s="494"/>
      <c r="BW217" s="494"/>
      <c r="BX217" s="494"/>
      <c r="BY217" s="494"/>
      <c r="BZ217" s="494"/>
      <c r="CA217" s="494"/>
      <c r="CB217" s="494"/>
      <c r="CC217" s="494"/>
      <c r="CD217" s="494"/>
      <c r="CE217" s="494"/>
      <c r="CF217" s="494"/>
      <c r="CG217" s="494"/>
      <c r="CH217" s="494"/>
      <c r="CI217" s="494"/>
      <c r="CJ217" s="494"/>
      <c r="CK217" s="494"/>
      <c r="CL217" s="494"/>
      <c r="CM217" s="494"/>
      <c r="CN217" s="494"/>
      <c r="CO217" s="494"/>
      <c r="CP217" s="494"/>
      <c r="CQ217" s="494"/>
      <c r="CR217" s="494"/>
      <c r="CS217" s="494"/>
      <c r="CT217" s="494"/>
      <c r="CU217" s="494"/>
      <c r="CV217" s="494"/>
      <c r="CW217" s="494"/>
      <c r="CX217" s="494"/>
      <c r="CY217" s="494"/>
      <c r="CZ217" s="494"/>
      <c r="DA217" s="494"/>
      <c r="DB217" s="494"/>
      <c r="DC217" s="494"/>
      <c r="DD217" s="494"/>
      <c r="DE217" s="494"/>
      <c r="DF217" s="494"/>
      <c r="DG217" s="494"/>
      <c r="DH217" s="494"/>
      <c r="DI217" s="494"/>
      <c r="DJ217" s="494"/>
      <c r="DK217" s="494"/>
      <c r="DL217" s="494"/>
      <c r="DM217" s="494"/>
      <c r="DN217" s="494"/>
      <c r="DO217" s="494"/>
      <c r="DP217" s="494"/>
      <c r="DQ217" s="494"/>
      <c r="DR217" s="494"/>
      <c r="DS217" s="494"/>
      <c r="DT217" s="494"/>
      <c r="DU217" s="494"/>
      <c r="DV217" s="494"/>
      <c r="DW217" s="494"/>
      <c r="DX217" s="494"/>
      <c r="DY217" s="494"/>
      <c r="DZ217" s="494"/>
      <c r="EA217" s="494"/>
      <c r="EB217" s="494"/>
      <c r="EC217" s="494"/>
      <c r="ED217" s="494"/>
      <c r="EE217" s="494"/>
      <c r="EF217" s="494"/>
      <c r="EG217" s="494"/>
      <c r="EH217" s="494"/>
      <c r="EI217" s="494"/>
      <c r="EJ217" s="494"/>
      <c r="EK217" s="494"/>
      <c r="EL217" s="494"/>
      <c r="EM217" s="494"/>
      <c r="EN217" s="494"/>
      <c r="EO217" s="494"/>
      <c r="EP217" s="494"/>
      <c r="EQ217" s="494"/>
      <c r="ER217" s="494"/>
      <c r="ES217" s="494"/>
      <c r="ET217" s="494"/>
      <c r="EU217" s="494"/>
      <c r="EV217" s="494"/>
      <c r="EW217" s="494"/>
      <c r="EX217" s="494"/>
      <c r="EY217" s="494"/>
      <c r="EZ217" s="494"/>
      <c r="FA217" s="494"/>
      <c r="FB217" s="494"/>
      <c r="FC217" s="494"/>
      <c r="FD217" s="494"/>
      <c r="FE217" s="494"/>
      <c r="FF217" s="494"/>
      <c r="FG217" s="494"/>
      <c r="FH217" s="494"/>
      <c r="FI217" s="494"/>
      <c r="FJ217" s="494"/>
      <c r="FK217" s="494"/>
      <c r="FL217" s="494"/>
      <c r="FM217" s="494"/>
      <c r="FN217" s="494"/>
      <c r="FO217" s="494"/>
      <c r="FP217" s="494"/>
      <c r="FQ217" s="494"/>
      <c r="FR217" s="494"/>
      <c r="FS217" s="494"/>
      <c r="FT217" s="494"/>
      <c r="FU217" s="494"/>
      <c r="FV217" s="494"/>
      <c r="FW217" s="494"/>
      <c r="FX217" s="494"/>
      <c r="FY217" s="494"/>
      <c r="FZ217" s="494"/>
      <c r="GA217" s="494"/>
      <c r="GB217" s="494"/>
      <c r="GC217" s="494"/>
      <c r="GD217" s="494"/>
      <c r="GE217" s="494"/>
      <c r="GF217" s="494"/>
      <c r="GG217" s="494"/>
      <c r="GH217" s="494"/>
      <c r="GI217" s="494"/>
      <c r="GJ217" s="494"/>
      <c r="GK217" s="494"/>
      <c r="GL217" s="494"/>
      <c r="GM217" s="494"/>
      <c r="GN217" s="494"/>
      <c r="GO217" s="494"/>
      <c r="GP217" s="494"/>
      <c r="GQ217" s="494"/>
      <c r="GR217" s="494"/>
      <c r="GS217" s="494"/>
      <c r="GT217" s="494"/>
      <c r="GU217" s="494"/>
      <c r="GV217" s="494"/>
      <c r="GW217" s="494"/>
      <c r="GX217" s="494"/>
      <c r="GY217" s="494"/>
      <c r="GZ217" s="494"/>
      <c r="HA217" s="494"/>
      <c r="HB217" s="494"/>
      <c r="HC217" s="494"/>
      <c r="HD217" s="494"/>
      <c r="HE217" s="494"/>
      <c r="HF217" s="494"/>
      <c r="HG217" s="494"/>
      <c r="HH217" s="494"/>
      <c r="HI217" s="494"/>
      <c r="HJ217" s="494"/>
      <c r="HK217" s="494"/>
      <c r="HL217" s="494"/>
      <c r="HM217" s="494"/>
      <c r="HN217" s="494"/>
      <c r="HO217" s="494"/>
      <c r="HP217" s="494"/>
      <c r="HQ217" s="494"/>
      <c r="HR217" s="494"/>
      <c r="HS217" s="494"/>
      <c r="HT217" s="494"/>
      <c r="HU217" s="494"/>
      <c r="HV217" s="494"/>
      <c r="HW217" s="494"/>
      <c r="HX217" s="494"/>
      <c r="HY217" s="494"/>
      <c r="HZ217" s="494"/>
      <c r="IA217" s="494"/>
      <c r="IB217" s="494"/>
      <c r="IC217" s="494"/>
      <c r="ID217" s="494"/>
      <c r="IE217" s="494"/>
      <c r="IF217" s="494"/>
      <c r="IG217" s="494"/>
      <c r="IH217" s="494"/>
      <c r="II217" s="494"/>
      <c r="IJ217" s="494"/>
      <c r="IK217" s="494"/>
      <c r="IL217" s="494"/>
      <c r="IM217" s="494"/>
      <c r="IN217" s="494"/>
      <c r="IO217" s="494"/>
      <c r="IP217" s="494"/>
    </row>
    <row r="218" s="355" customFormat="1" ht="15" customHeight="1" spans="1:250">
      <c r="A218" s="442" t="s">
        <v>593</v>
      </c>
      <c r="B218" s="398" t="s">
        <v>4</v>
      </c>
      <c r="C218" s="369" t="s">
        <v>594</v>
      </c>
      <c r="D218" s="398" t="s">
        <v>595</v>
      </c>
      <c r="E218" s="398" t="s">
        <v>7</v>
      </c>
      <c r="F218" s="488" t="s">
        <v>66</v>
      </c>
      <c r="G218" s="464" t="s">
        <v>10</v>
      </c>
      <c r="H218" s="489" t="s">
        <v>596</v>
      </c>
      <c r="I218" s="464" t="s">
        <v>3</v>
      </c>
      <c r="J218" s="368" t="s">
        <v>599</v>
      </c>
      <c r="M218" s="403"/>
      <c r="N218" s="403"/>
      <c r="O218" s="403"/>
      <c r="T218" s="495"/>
      <c r="U218" s="495"/>
      <c r="V218" s="495"/>
      <c r="W218" s="495"/>
      <c r="X218" s="495"/>
      <c r="Y218" s="495"/>
      <c r="Z218" s="495"/>
      <c r="AA218" s="495"/>
      <c r="AB218" s="495"/>
      <c r="AC218" s="495"/>
      <c r="AD218" s="495"/>
      <c r="AE218" s="495"/>
      <c r="AF218" s="495"/>
      <c r="AG218" s="495"/>
      <c r="AH218" s="495"/>
      <c r="AI218" s="495"/>
      <c r="AJ218" s="495"/>
      <c r="AK218" s="495"/>
      <c r="AL218" s="495"/>
      <c r="AM218" s="495"/>
      <c r="AN218" s="495"/>
      <c r="AO218" s="495"/>
      <c r="AP218" s="495"/>
      <c r="AQ218" s="495"/>
      <c r="AR218" s="495"/>
      <c r="AS218" s="495"/>
      <c r="AT218" s="495"/>
      <c r="AU218" s="495"/>
      <c r="AV218" s="495"/>
      <c r="AW218" s="495"/>
      <c r="AX218" s="495"/>
      <c r="AY218" s="495"/>
      <c r="AZ218" s="495"/>
      <c r="BA218" s="495"/>
      <c r="BB218" s="495"/>
      <c r="BC218" s="495"/>
      <c r="BD218" s="495"/>
      <c r="BE218" s="495"/>
      <c r="BF218" s="495"/>
      <c r="BG218" s="495"/>
      <c r="BH218" s="495"/>
      <c r="BI218" s="495"/>
      <c r="BJ218" s="495"/>
      <c r="BK218" s="495"/>
      <c r="BL218" s="495"/>
      <c r="BM218" s="495"/>
      <c r="BN218" s="495"/>
      <c r="BO218" s="495"/>
      <c r="BP218" s="495"/>
      <c r="BQ218" s="495"/>
      <c r="BR218" s="495"/>
      <c r="BS218" s="495"/>
      <c r="BT218" s="495"/>
      <c r="BU218" s="495"/>
      <c r="BV218" s="495"/>
      <c r="BW218" s="495"/>
      <c r="BX218" s="495"/>
      <c r="BY218" s="495"/>
      <c r="BZ218" s="495"/>
      <c r="CA218" s="495"/>
      <c r="CB218" s="495"/>
      <c r="CC218" s="495"/>
      <c r="CD218" s="495"/>
      <c r="CE218" s="495"/>
      <c r="CF218" s="495"/>
      <c r="CG218" s="495"/>
      <c r="CH218" s="495"/>
      <c r="CI218" s="495"/>
      <c r="CJ218" s="495"/>
      <c r="CK218" s="495"/>
      <c r="CL218" s="495"/>
      <c r="CM218" s="495"/>
      <c r="CN218" s="495"/>
      <c r="CO218" s="495"/>
      <c r="CP218" s="495"/>
      <c r="CQ218" s="495"/>
      <c r="CR218" s="495"/>
      <c r="CS218" s="495"/>
      <c r="CT218" s="495"/>
      <c r="CU218" s="495"/>
      <c r="CV218" s="495"/>
      <c r="CW218" s="495"/>
      <c r="CX218" s="495"/>
      <c r="CY218" s="495"/>
      <c r="CZ218" s="495"/>
      <c r="DA218" s="495"/>
      <c r="DB218" s="495"/>
      <c r="DC218" s="495"/>
      <c r="DD218" s="495"/>
      <c r="DE218" s="495"/>
      <c r="DF218" s="495"/>
      <c r="DG218" s="495"/>
      <c r="DH218" s="495"/>
      <c r="DI218" s="495"/>
      <c r="DJ218" s="495"/>
      <c r="DK218" s="495"/>
      <c r="DL218" s="495"/>
      <c r="DM218" s="495"/>
      <c r="DN218" s="495"/>
      <c r="DO218" s="495"/>
      <c r="DP218" s="495"/>
      <c r="DQ218" s="495"/>
      <c r="DR218" s="495"/>
      <c r="DS218" s="495"/>
      <c r="DT218" s="495"/>
      <c r="DU218" s="495"/>
      <c r="DV218" s="495"/>
      <c r="DW218" s="495"/>
      <c r="DX218" s="495"/>
      <c r="DY218" s="495"/>
      <c r="DZ218" s="495"/>
      <c r="EA218" s="495"/>
      <c r="EB218" s="495"/>
      <c r="EC218" s="495"/>
      <c r="ED218" s="495"/>
      <c r="EE218" s="495"/>
      <c r="EF218" s="495"/>
      <c r="EG218" s="495"/>
      <c r="EH218" s="495"/>
      <c r="EI218" s="495"/>
      <c r="EJ218" s="495"/>
      <c r="EK218" s="495"/>
      <c r="EL218" s="495"/>
      <c r="EM218" s="495"/>
      <c r="EN218" s="495"/>
      <c r="EO218" s="495"/>
      <c r="EP218" s="495"/>
      <c r="EQ218" s="495"/>
      <c r="ER218" s="495"/>
      <c r="ES218" s="495"/>
      <c r="ET218" s="495"/>
      <c r="EU218" s="495"/>
      <c r="EV218" s="495"/>
      <c r="EW218" s="495"/>
      <c r="EX218" s="495"/>
      <c r="EY218" s="495"/>
      <c r="EZ218" s="495"/>
      <c r="FA218" s="495"/>
      <c r="FB218" s="495"/>
      <c r="FC218" s="495"/>
      <c r="FD218" s="495"/>
      <c r="FE218" s="495"/>
      <c r="FF218" s="495"/>
      <c r="FG218" s="495"/>
      <c r="FH218" s="495"/>
      <c r="FI218" s="495"/>
      <c r="FJ218" s="495"/>
      <c r="FK218" s="495"/>
      <c r="FL218" s="495"/>
      <c r="FM218" s="495"/>
      <c r="FN218" s="495"/>
      <c r="FO218" s="495"/>
      <c r="FP218" s="495"/>
      <c r="FQ218" s="495"/>
      <c r="FR218" s="495"/>
      <c r="FS218" s="495"/>
      <c r="FT218" s="495"/>
      <c r="FU218" s="495"/>
      <c r="FV218" s="495"/>
      <c r="FW218" s="495"/>
      <c r="FX218" s="495"/>
      <c r="FY218" s="495"/>
      <c r="FZ218" s="495"/>
      <c r="GA218" s="495"/>
      <c r="GB218" s="495"/>
      <c r="GC218" s="495"/>
      <c r="GD218" s="495"/>
      <c r="GE218" s="495"/>
      <c r="GF218" s="495"/>
      <c r="GG218" s="495"/>
      <c r="GH218" s="495"/>
      <c r="GI218" s="495"/>
      <c r="GJ218" s="495"/>
      <c r="GK218" s="495"/>
      <c r="GL218" s="495"/>
      <c r="GM218" s="495"/>
      <c r="GN218" s="495"/>
      <c r="GO218" s="495"/>
      <c r="GP218" s="495"/>
      <c r="GQ218" s="495"/>
      <c r="GR218" s="495"/>
      <c r="GS218" s="495"/>
      <c r="GT218" s="495"/>
      <c r="GU218" s="495"/>
      <c r="GV218" s="495"/>
      <c r="GW218" s="495"/>
      <c r="GX218" s="495"/>
      <c r="GY218" s="495"/>
      <c r="GZ218" s="495"/>
      <c r="HA218" s="495"/>
      <c r="HB218" s="495"/>
      <c r="HC218" s="495"/>
      <c r="HD218" s="495"/>
      <c r="HE218" s="495"/>
      <c r="HF218" s="495"/>
      <c r="HG218" s="495"/>
      <c r="HH218" s="495"/>
      <c r="HI218" s="495"/>
      <c r="HJ218" s="495"/>
      <c r="HK218" s="495"/>
      <c r="HL218" s="495"/>
      <c r="HM218" s="495"/>
      <c r="HN218" s="495"/>
      <c r="HO218" s="495"/>
      <c r="HP218" s="495"/>
      <c r="HQ218" s="495"/>
      <c r="HR218" s="495"/>
      <c r="HS218" s="495"/>
      <c r="HT218" s="495"/>
      <c r="HU218" s="495"/>
      <c r="HV218" s="495"/>
      <c r="HW218" s="495"/>
      <c r="HX218" s="495"/>
      <c r="HY218" s="495"/>
      <c r="HZ218" s="495"/>
      <c r="IA218" s="495"/>
      <c r="IB218" s="495"/>
      <c r="IC218" s="495"/>
      <c r="ID218" s="495"/>
      <c r="IE218" s="495"/>
      <c r="IF218" s="495"/>
      <c r="IG218" s="495"/>
      <c r="IH218" s="495"/>
      <c r="II218" s="495"/>
      <c r="IJ218" s="495"/>
      <c r="IK218" s="495"/>
      <c r="IL218" s="495"/>
      <c r="IM218" s="495"/>
      <c r="IN218" s="495"/>
      <c r="IO218" s="495"/>
      <c r="IP218" s="495"/>
    </row>
    <row r="219" ht="15" customHeight="1" spans="1:250">
      <c r="A219" s="261" t="s">
        <v>70</v>
      </c>
      <c r="B219" s="240" t="s">
        <v>71</v>
      </c>
      <c r="C219" s="481" t="s">
        <v>895</v>
      </c>
      <c r="D219" s="240" t="s">
        <v>71</v>
      </c>
      <c r="E219" s="240" t="s">
        <v>71</v>
      </c>
      <c r="F219" s="244"/>
      <c r="G219" s="242">
        <v>45753</v>
      </c>
      <c r="H219" s="242">
        <f>G219+7</f>
        <v>45760</v>
      </c>
      <c r="I219" s="244" t="s">
        <v>30</v>
      </c>
      <c r="J219" s="404">
        <f>G219-3+TIME(16,0,0)</f>
        <v>45750.6666666667</v>
      </c>
      <c r="K219" s="361" t="s">
        <v>592</v>
      </c>
      <c r="M219" s="463"/>
      <c r="N219" s="463"/>
      <c r="P219" s="474"/>
      <c r="Q219" s="474"/>
      <c r="R219" s="474"/>
      <c r="S219" s="474"/>
      <c r="T219" s="474"/>
      <c r="U219" s="474"/>
      <c r="V219" s="474"/>
      <c r="W219" s="474"/>
      <c r="X219" s="474"/>
      <c r="Y219" s="474"/>
      <c r="Z219" s="474"/>
      <c r="AA219" s="474"/>
      <c r="AB219" s="474"/>
      <c r="AC219" s="474"/>
      <c r="AD219" s="474"/>
      <c r="AE219" s="474"/>
      <c r="AF219" s="474"/>
      <c r="AG219" s="474"/>
      <c r="AH219" s="474"/>
      <c r="AI219" s="474"/>
      <c r="AJ219" s="474"/>
      <c r="AK219" s="474"/>
      <c r="AL219" s="474"/>
      <c r="AM219" s="474"/>
      <c r="AN219" s="474"/>
      <c r="AO219" s="474"/>
      <c r="AP219" s="474"/>
      <c r="AQ219" s="474"/>
      <c r="AR219" s="474"/>
      <c r="AS219" s="474"/>
      <c r="AT219" s="474"/>
      <c r="AU219" s="474"/>
      <c r="AV219" s="474"/>
      <c r="AW219" s="474"/>
      <c r="AX219" s="474"/>
      <c r="AY219" s="474"/>
      <c r="AZ219" s="474"/>
      <c r="BA219" s="474"/>
      <c r="BB219" s="474"/>
      <c r="BC219" s="474"/>
      <c r="BD219" s="474"/>
      <c r="BE219" s="474"/>
      <c r="BF219" s="474"/>
      <c r="BG219" s="474"/>
      <c r="BH219" s="474"/>
      <c r="BI219" s="474"/>
      <c r="BJ219" s="474"/>
      <c r="BK219" s="474"/>
      <c r="BL219" s="474"/>
      <c r="BM219" s="474"/>
      <c r="BN219" s="474"/>
      <c r="BO219" s="474"/>
      <c r="BP219" s="474"/>
      <c r="BQ219" s="474"/>
      <c r="BR219" s="474"/>
      <c r="BS219" s="474"/>
      <c r="BT219" s="474"/>
      <c r="BU219" s="474"/>
      <c r="BV219" s="474"/>
      <c r="BW219" s="474"/>
      <c r="BX219" s="474"/>
      <c r="BY219" s="474"/>
      <c r="BZ219" s="474"/>
      <c r="CA219" s="474"/>
      <c r="CB219" s="474"/>
      <c r="CC219" s="474"/>
      <c r="CD219" s="474"/>
      <c r="CE219" s="474"/>
      <c r="CF219" s="474"/>
      <c r="CG219" s="474"/>
      <c r="CH219" s="474"/>
      <c r="CI219" s="474"/>
      <c r="CJ219" s="474"/>
      <c r="CK219" s="474"/>
      <c r="CL219" s="474"/>
      <c r="CM219" s="474"/>
      <c r="CN219" s="474"/>
      <c r="CO219" s="474"/>
      <c r="CP219" s="474"/>
      <c r="CQ219" s="474"/>
      <c r="CR219" s="474"/>
      <c r="CS219" s="474"/>
      <c r="CT219" s="474"/>
      <c r="CU219" s="474"/>
      <c r="CV219" s="474"/>
      <c r="CW219" s="474"/>
      <c r="CX219" s="474"/>
      <c r="CY219" s="474"/>
      <c r="CZ219" s="474"/>
      <c r="DA219" s="474"/>
      <c r="DB219" s="474"/>
      <c r="DC219" s="474"/>
      <c r="DD219" s="474"/>
      <c r="DE219" s="474"/>
      <c r="DF219" s="474"/>
      <c r="DG219" s="474"/>
      <c r="DH219" s="474"/>
      <c r="DI219" s="474"/>
      <c r="DJ219" s="474"/>
      <c r="DK219" s="474"/>
      <c r="DL219" s="474"/>
      <c r="DM219" s="474"/>
      <c r="DN219" s="474"/>
      <c r="DO219" s="474"/>
      <c r="DP219" s="474"/>
      <c r="DQ219" s="474"/>
      <c r="DR219" s="474"/>
      <c r="DS219" s="474"/>
      <c r="DT219" s="474"/>
      <c r="DU219" s="474"/>
      <c r="DV219" s="474"/>
      <c r="DW219" s="474"/>
      <c r="DX219" s="474"/>
      <c r="DY219" s="474"/>
      <c r="DZ219" s="474"/>
      <c r="EA219" s="474"/>
      <c r="EB219" s="474"/>
      <c r="EC219" s="474"/>
      <c r="ED219" s="474"/>
      <c r="EE219" s="474"/>
      <c r="EF219" s="474"/>
      <c r="EG219" s="474"/>
      <c r="EH219" s="474"/>
      <c r="EI219" s="474"/>
      <c r="EJ219" s="474"/>
      <c r="EK219" s="474"/>
      <c r="EL219" s="474"/>
      <c r="EM219" s="474"/>
      <c r="EN219" s="474"/>
      <c r="EO219" s="474"/>
      <c r="EP219" s="474"/>
      <c r="EQ219" s="474"/>
      <c r="ER219" s="474"/>
      <c r="ES219" s="474"/>
      <c r="ET219" s="474"/>
      <c r="EU219" s="474"/>
      <c r="EV219" s="474"/>
      <c r="EW219" s="474"/>
      <c r="EX219" s="474"/>
      <c r="EY219" s="474"/>
      <c r="EZ219" s="474"/>
      <c r="FA219" s="474"/>
      <c r="FB219" s="474"/>
      <c r="FC219" s="474"/>
      <c r="FD219" s="474"/>
      <c r="FE219" s="474"/>
      <c r="FF219" s="474"/>
      <c r="FG219" s="474"/>
      <c r="FH219" s="474"/>
      <c r="FI219" s="474"/>
      <c r="FJ219" s="474"/>
      <c r="FK219" s="474"/>
      <c r="FL219" s="474"/>
      <c r="FM219" s="474"/>
      <c r="FN219" s="474"/>
      <c r="FO219" s="474"/>
      <c r="FP219" s="474"/>
      <c r="FQ219" s="474"/>
      <c r="FR219" s="474"/>
      <c r="FS219" s="474"/>
      <c r="FT219" s="474"/>
      <c r="FU219" s="474"/>
      <c r="FV219" s="474"/>
      <c r="FW219" s="474"/>
      <c r="FX219" s="474"/>
      <c r="FY219" s="474"/>
      <c r="FZ219" s="474"/>
      <c r="GA219" s="474"/>
      <c r="GB219" s="474"/>
      <c r="GC219" s="474"/>
      <c r="GD219" s="474"/>
      <c r="GE219" s="474"/>
      <c r="GF219" s="474"/>
      <c r="GG219" s="474"/>
      <c r="GH219" s="474"/>
      <c r="GI219" s="474"/>
      <c r="GJ219" s="474"/>
      <c r="GK219" s="474"/>
      <c r="GL219" s="474"/>
      <c r="GM219" s="474"/>
      <c r="GN219" s="474"/>
      <c r="GO219" s="474"/>
      <c r="GP219" s="474"/>
      <c r="GQ219" s="474"/>
      <c r="GR219" s="474"/>
      <c r="GS219" s="474"/>
      <c r="GT219" s="474"/>
      <c r="GU219" s="474"/>
      <c r="GV219" s="474"/>
      <c r="GW219" s="474"/>
      <c r="GX219" s="474"/>
      <c r="GY219" s="474"/>
      <c r="GZ219" s="474"/>
      <c r="HA219" s="474"/>
      <c r="HB219" s="474"/>
      <c r="HC219" s="474"/>
      <c r="HD219" s="474"/>
      <c r="HE219" s="474"/>
      <c r="HF219" s="474"/>
      <c r="HG219" s="474"/>
      <c r="HH219" s="474"/>
      <c r="HI219" s="474"/>
      <c r="HJ219" s="474"/>
      <c r="HK219" s="474"/>
      <c r="HL219" s="474"/>
      <c r="HM219" s="474"/>
      <c r="HN219" s="474"/>
      <c r="HO219" s="474"/>
      <c r="HP219" s="474"/>
      <c r="HQ219" s="474"/>
      <c r="HR219" s="474"/>
      <c r="HS219" s="474"/>
      <c r="HT219" s="474"/>
      <c r="HU219" s="474"/>
      <c r="HV219" s="474"/>
      <c r="HW219" s="474"/>
      <c r="HX219" s="474"/>
      <c r="HY219" s="474"/>
      <c r="HZ219" s="474"/>
      <c r="IA219" s="474"/>
      <c r="IB219" s="474"/>
      <c r="IC219" s="474"/>
      <c r="ID219" s="474"/>
      <c r="IE219" s="474"/>
      <c r="IF219" s="474"/>
      <c r="IG219" s="474"/>
      <c r="IH219" s="474"/>
      <c r="II219" s="474"/>
      <c r="IJ219" s="474"/>
      <c r="IK219" s="474"/>
      <c r="IL219" s="474"/>
      <c r="IM219" s="474"/>
      <c r="IN219" s="474"/>
      <c r="IO219" s="474"/>
      <c r="IP219" s="474"/>
    </row>
    <row r="220" ht="15" customHeight="1" spans="1:250">
      <c r="A220" s="261" t="s">
        <v>73</v>
      </c>
      <c r="B220" s="240" t="s">
        <v>74</v>
      </c>
      <c r="C220" s="481" t="s">
        <v>896</v>
      </c>
      <c r="D220" s="240" t="s">
        <v>74</v>
      </c>
      <c r="E220" s="240" t="s">
        <v>74</v>
      </c>
      <c r="F220" s="244"/>
      <c r="G220" s="242">
        <f>G219+7</f>
        <v>45760</v>
      </c>
      <c r="H220" s="242">
        <f>G220+7</f>
        <v>45767</v>
      </c>
      <c r="I220" s="244" t="s">
        <v>30</v>
      </c>
      <c r="J220" s="404">
        <f>G220-3+TIME(16,0,0)</f>
        <v>45757.6666666667</v>
      </c>
      <c r="M220" s="463"/>
      <c r="N220" s="463"/>
      <c r="P220" s="474"/>
      <c r="Q220" s="474"/>
      <c r="R220" s="474"/>
      <c r="S220" s="474"/>
      <c r="T220" s="474"/>
      <c r="U220" s="474"/>
      <c r="V220" s="474"/>
      <c r="W220" s="474"/>
      <c r="X220" s="474"/>
      <c r="Y220" s="474"/>
      <c r="Z220" s="474"/>
      <c r="AA220" s="474"/>
      <c r="AB220" s="474"/>
      <c r="AC220" s="474"/>
      <c r="AD220" s="474"/>
      <c r="AE220" s="474"/>
      <c r="AF220" s="474"/>
      <c r="AG220" s="474"/>
      <c r="AH220" s="474"/>
      <c r="AI220" s="474"/>
      <c r="AJ220" s="474"/>
      <c r="AK220" s="474"/>
      <c r="AL220" s="474"/>
      <c r="AM220" s="474"/>
      <c r="AN220" s="474"/>
      <c r="AO220" s="474"/>
      <c r="AP220" s="474"/>
      <c r="AQ220" s="474"/>
      <c r="AR220" s="474"/>
      <c r="AS220" s="474"/>
      <c r="AT220" s="474"/>
      <c r="AU220" s="474"/>
      <c r="AV220" s="474"/>
      <c r="AW220" s="474"/>
      <c r="AX220" s="474"/>
      <c r="AY220" s="474"/>
      <c r="AZ220" s="474"/>
      <c r="BA220" s="474"/>
      <c r="BB220" s="474"/>
      <c r="BC220" s="474"/>
      <c r="BD220" s="474"/>
      <c r="BE220" s="474"/>
      <c r="BF220" s="474"/>
      <c r="BG220" s="474"/>
      <c r="BH220" s="474"/>
      <c r="BI220" s="474"/>
      <c r="BJ220" s="474"/>
      <c r="BK220" s="474"/>
      <c r="BL220" s="474"/>
      <c r="BM220" s="474"/>
      <c r="BN220" s="474"/>
      <c r="BO220" s="474"/>
      <c r="BP220" s="474"/>
      <c r="BQ220" s="474"/>
      <c r="BR220" s="474"/>
      <c r="BS220" s="474"/>
      <c r="BT220" s="474"/>
      <c r="BU220" s="474"/>
      <c r="BV220" s="474"/>
      <c r="BW220" s="474"/>
      <c r="BX220" s="474"/>
      <c r="BY220" s="474"/>
      <c r="BZ220" s="474"/>
      <c r="CA220" s="474"/>
      <c r="CB220" s="474"/>
      <c r="CC220" s="474"/>
      <c r="CD220" s="474"/>
      <c r="CE220" s="474"/>
      <c r="CF220" s="474"/>
      <c r="CG220" s="474"/>
      <c r="CH220" s="474"/>
      <c r="CI220" s="474"/>
      <c r="CJ220" s="474"/>
      <c r="CK220" s="474"/>
      <c r="CL220" s="474"/>
      <c r="CM220" s="474"/>
      <c r="CN220" s="474"/>
      <c r="CO220" s="474"/>
      <c r="CP220" s="474"/>
      <c r="CQ220" s="474"/>
      <c r="CR220" s="474"/>
      <c r="CS220" s="474"/>
      <c r="CT220" s="474"/>
      <c r="CU220" s="474"/>
      <c r="CV220" s="474"/>
      <c r="CW220" s="474"/>
      <c r="CX220" s="474"/>
      <c r="CY220" s="474"/>
      <c r="CZ220" s="474"/>
      <c r="DA220" s="474"/>
      <c r="DB220" s="474"/>
      <c r="DC220" s="474"/>
      <c r="DD220" s="474"/>
      <c r="DE220" s="474"/>
      <c r="DF220" s="474"/>
      <c r="DG220" s="474"/>
      <c r="DH220" s="474"/>
      <c r="DI220" s="474"/>
      <c r="DJ220" s="474"/>
      <c r="DK220" s="474"/>
      <c r="DL220" s="474"/>
      <c r="DM220" s="474"/>
      <c r="DN220" s="474"/>
      <c r="DO220" s="474"/>
      <c r="DP220" s="474"/>
      <c r="DQ220" s="474"/>
      <c r="DR220" s="474"/>
      <c r="DS220" s="474"/>
      <c r="DT220" s="474"/>
      <c r="DU220" s="474"/>
      <c r="DV220" s="474"/>
      <c r="DW220" s="474"/>
      <c r="DX220" s="474"/>
      <c r="DY220" s="474"/>
      <c r="DZ220" s="474"/>
      <c r="EA220" s="474"/>
      <c r="EB220" s="474"/>
      <c r="EC220" s="474"/>
      <c r="ED220" s="474"/>
      <c r="EE220" s="474"/>
      <c r="EF220" s="474"/>
      <c r="EG220" s="474"/>
      <c r="EH220" s="474"/>
      <c r="EI220" s="474"/>
      <c r="EJ220" s="474"/>
      <c r="EK220" s="474"/>
      <c r="EL220" s="474"/>
      <c r="EM220" s="474"/>
      <c r="EN220" s="474"/>
      <c r="EO220" s="474"/>
      <c r="EP220" s="474"/>
      <c r="EQ220" s="474"/>
      <c r="ER220" s="474"/>
      <c r="ES220" s="474"/>
      <c r="ET220" s="474"/>
      <c r="EU220" s="474"/>
      <c r="EV220" s="474"/>
      <c r="EW220" s="474"/>
      <c r="EX220" s="474"/>
      <c r="EY220" s="474"/>
      <c r="EZ220" s="474"/>
      <c r="FA220" s="474"/>
      <c r="FB220" s="474"/>
      <c r="FC220" s="474"/>
      <c r="FD220" s="474"/>
      <c r="FE220" s="474"/>
      <c r="FF220" s="474"/>
      <c r="FG220" s="474"/>
      <c r="FH220" s="474"/>
      <c r="FI220" s="474"/>
      <c r="FJ220" s="474"/>
      <c r="FK220" s="474"/>
      <c r="FL220" s="474"/>
      <c r="FM220" s="474"/>
      <c r="FN220" s="474"/>
      <c r="FO220" s="474"/>
      <c r="FP220" s="474"/>
      <c r="FQ220" s="474"/>
      <c r="FR220" s="474"/>
      <c r="FS220" s="474"/>
      <c r="FT220" s="474"/>
      <c r="FU220" s="474"/>
      <c r="FV220" s="474"/>
      <c r="FW220" s="474"/>
      <c r="FX220" s="474"/>
      <c r="FY220" s="474"/>
      <c r="FZ220" s="474"/>
      <c r="GA220" s="474"/>
      <c r="GB220" s="474"/>
      <c r="GC220" s="474"/>
      <c r="GD220" s="474"/>
      <c r="GE220" s="474"/>
      <c r="GF220" s="474"/>
      <c r="GG220" s="474"/>
      <c r="GH220" s="474"/>
      <c r="GI220" s="474"/>
      <c r="GJ220" s="474"/>
      <c r="GK220" s="474"/>
      <c r="GL220" s="474"/>
      <c r="GM220" s="474"/>
      <c r="GN220" s="474"/>
      <c r="GO220" s="474"/>
      <c r="GP220" s="474"/>
      <c r="GQ220" s="474"/>
      <c r="GR220" s="474"/>
      <c r="GS220" s="474"/>
      <c r="GT220" s="474"/>
      <c r="GU220" s="474"/>
      <c r="GV220" s="474"/>
      <c r="GW220" s="474"/>
      <c r="GX220" s="474"/>
      <c r="GY220" s="474"/>
      <c r="GZ220" s="474"/>
      <c r="HA220" s="474"/>
      <c r="HB220" s="474"/>
      <c r="HC220" s="474"/>
      <c r="HD220" s="474"/>
      <c r="HE220" s="474"/>
      <c r="HF220" s="474"/>
      <c r="HG220" s="474"/>
      <c r="HH220" s="474"/>
      <c r="HI220" s="474"/>
      <c r="HJ220" s="474"/>
      <c r="HK220" s="474"/>
      <c r="HL220" s="474"/>
      <c r="HM220" s="474"/>
      <c r="HN220" s="474"/>
      <c r="HO220" s="474"/>
      <c r="HP220" s="474"/>
      <c r="HQ220" s="474"/>
      <c r="HR220" s="474"/>
      <c r="HS220" s="474"/>
      <c r="HT220" s="474"/>
      <c r="HU220" s="474"/>
      <c r="HV220" s="474"/>
      <c r="HW220" s="474"/>
      <c r="HX220" s="474"/>
      <c r="HY220" s="474"/>
      <c r="HZ220" s="474"/>
      <c r="IA220" s="474"/>
      <c r="IB220" s="474"/>
      <c r="IC220" s="474"/>
      <c r="ID220" s="474"/>
      <c r="IE220" s="474"/>
      <c r="IF220" s="474"/>
      <c r="IG220" s="474"/>
      <c r="IH220" s="474"/>
      <c r="II220" s="474"/>
      <c r="IJ220" s="474"/>
      <c r="IK220" s="474"/>
      <c r="IL220" s="474"/>
      <c r="IM220" s="474"/>
      <c r="IN220" s="474"/>
      <c r="IO220" s="474"/>
      <c r="IP220" s="474"/>
    </row>
    <row r="221" ht="15" customHeight="1" spans="1:250">
      <c r="A221" s="261" t="s">
        <v>76</v>
      </c>
      <c r="B221" s="240" t="s">
        <v>77</v>
      </c>
      <c r="C221" s="481" t="s">
        <v>897</v>
      </c>
      <c r="D221" s="240" t="s">
        <v>77</v>
      </c>
      <c r="E221" s="240" t="s">
        <v>77</v>
      </c>
      <c r="F221" s="244"/>
      <c r="G221" s="242">
        <f t="shared" ref="G221:G223" si="71">G220+7</f>
        <v>45767</v>
      </c>
      <c r="H221" s="242">
        <f t="shared" ref="H221:H223" si="72">G221+7</f>
        <v>45774</v>
      </c>
      <c r="I221" s="244" t="s">
        <v>30</v>
      </c>
      <c r="J221" s="404">
        <f>G221-3+TIME(16,0,0)</f>
        <v>45764.6666666667</v>
      </c>
      <c r="L221" s="359"/>
      <c r="M221" s="463"/>
      <c r="N221" s="463"/>
      <c r="P221" s="474"/>
      <c r="Q221" s="474"/>
      <c r="R221" s="474"/>
      <c r="S221" s="474"/>
      <c r="T221" s="474"/>
      <c r="U221" s="474"/>
      <c r="V221" s="474"/>
      <c r="W221" s="474"/>
      <c r="X221" s="474"/>
      <c r="Y221" s="474"/>
      <c r="Z221" s="474"/>
      <c r="AA221" s="474"/>
      <c r="AB221" s="474"/>
      <c r="AC221" s="474"/>
      <c r="AD221" s="474"/>
      <c r="AE221" s="474"/>
      <c r="AF221" s="474"/>
      <c r="AG221" s="474"/>
      <c r="AH221" s="474"/>
      <c r="AI221" s="474"/>
      <c r="AJ221" s="474"/>
      <c r="AK221" s="474"/>
      <c r="AL221" s="474"/>
      <c r="AM221" s="474"/>
      <c r="AN221" s="474"/>
      <c r="AO221" s="474"/>
      <c r="AP221" s="474"/>
      <c r="AQ221" s="474"/>
      <c r="AR221" s="474"/>
      <c r="AS221" s="474"/>
      <c r="AT221" s="474"/>
      <c r="AU221" s="474"/>
      <c r="AV221" s="474"/>
      <c r="AW221" s="474"/>
      <c r="AX221" s="474"/>
      <c r="AY221" s="474"/>
      <c r="AZ221" s="474"/>
      <c r="BA221" s="474"/>
      <c r="BB221" s="474"/>
      <c r="BC221" s="474"/>
      <c r="BD221" s="474"/>
      <c r="BE221" s="474"/>
      <c r="BF221" s="474"/>
      <c r="BG221" s="474"/>
      <c r="BH221" s="474"/>
      <c r="BI221" s="474"/>
      <c r="BJ221" s="474"/>
      <c r="BK221" s="474"/>
      <c r="BL221" s="474"/>
      <c r="BM221" s="474"/>
      <c r="BN221" s="474"/>
      <c r="BO221" s="474"/>
      <c r="BP221" s="474"/>
      <c r="BQ221" s="474"/>
      <c r="BR221" s="474"/>
      <c r="BS221" s="474"/>
      <c r="BT221" s="474"/>
      <c r="BU221" s="474"/>
      <c r="BV221" s="474"/>
      <c r="BW221" s="474"/>
      <c r="BX221" s="474"/>
      <c r="BY221" s="474"/>
      <c r="BZ221" s="474"/>
      <c r="CA221" s="474"/>
      <c r="CB221" s="474"/>
      <c r="CC221" s="474"/>
      <c r="CD221" s="474"/>
      <c r="CE221" s="474"/>
      <c r="CF221" s="474"/>
      <c r="CG221" s="474"/>
      <c r="CH221" s="474"/>
      <c r="CI221" s="474"/>
      <c r="CJ221" s="474"/>
      <c r="CK221" s="474"/>
      <c r="CL221" s="474"/>
      <c r="CM221" s="474"/>
      <c r="CN221" s="474"/>
      <c r="CO221" s="474"/>
      <c r="CP221" s="474"/>
      <c r="CQ221" s="474"/>
      <c r="CR221" s="474"/>
      <c r="CS221" s="474"/>
      <c r="CT221" s="474"/>
      <c r="CU221" s="474"/>
      <c r="CV221" s="474"/>
      <c r="CW221" s="474"/>
      <c r="CX221" s="474"/>
      <c r="CY221" s="474"/>
      <c r="CZ221" s="474"/>
      <c r="DA221" s="474"/>
      <c r="DB221" s="474"/>
      <c r="DC221" s="474"/>
      <c r="DD221" s="474"/>
      <c r="DE221" s="474"/>
      <c r="DF221" s="474"/>
      <c r="DG221" s="474"/>
      <c r="DH221" s="474"/>
      <c r="DI221" s="474"/>
      <c r="DJ221" s="474"/>
      <c r="DK221" s="474"/>
      <c r="DL221" s="474"/>
      <c r="DM221" s="474"/>
      <c r="DN221" s="474"/>
      <c r="DO221" s="474"/>
      <c r="DP221" s="474"/>
      <c r="DQ221" s="474"/>
      <c r="DR221" s="474"/>
      <c r="DS221" s="474"/>
      <c r="DT221" s="474"/>
      <c r="DU221" s="474"/>
      <c r="DV221" s="474"/>
      <c r="DW221" s="474"/>
      <c r="DX221" s="474"/>
      <c r="DY221" s="474"/>
      <c r="DZ221" s="474"/>
      <c r="EA221" s="474"/>
      <c r="EB221" s="474"/>
      <c r="EC221" s="474"/>
      <c r="ED221" s="474"/>
      <c r="EE221" s="474"/>
      <c r="EF221" s="474"/>
      <c r="EG221" s="474"/>
      <c r="EH221" s="474"/>
      <c r="EI221" s="474"/>
      <c r="EJ221" s="474"/>
      <c r="EK221" s="474"/>
      <c r="EL221" s="474"/>
      <c r="EM221" s="474"/>
      <c r="EN221" s="474"/>
      <c r="EO221" s="474"/>
      <c r="EP221" s="474"/>
      <c r="EQ221" s="474"/>
      <c r="ER221" s="474"/>
      <c r="ES221" s="474"/>
      <c r="ET221" s="474"/>
      <c r="EU221" s="474"/>
      <c r="EV221" s="474"/>
      <c r="EW221" s="474"/>
      <c r="EX221" s="474"/>
      <c r="EY221" s="474"/>
      <c r="EZ221" s="474"/>
      <c r="FA221" s="474"/>
      <c r="FB221" s="474"/>
      <c r="FC221" s="474"/>
      <c r="FD221" s="474"/>
      <c r="FE221" s="474"/>
      <c r="FF221" s="474"/>
      <c r="FG221" s="474"/>
      <c r="FH221" s="474"/>
      <c r="FI221" s="474"/>
      <c r="FJ221" s="474"/>
      <c r="FK221" s="474"/>
      <c r="FL221" s="474"/>
      <c r="FM221" s="474"/>
      <c r="FN221" s="474"/>
      <c r="FO221" s="474"/>
      <c r="FP221" s="474"/>
      <c r="FQ221" s="474"/>
      <c r="FR221" s="474"/>
      <c r="FS221" s="474"/>
      <c r="FT221" s="474"/>
      <c r="FU221" s="474"/>
      <c r="FV221" s="474"/>
      <c r="FW221" s="474"/>
      <c r="FX221" s="474"/>
      <c r="FY221" s="474"/>
      <c r="FZ221" s="474"/>
      <c r="GA221" s="474"/>
      <c r="GB221" s="474"/>
      <c r="GC221" s="474"/>
      <c r="GD221" s="474"/>
      <c r="GE221" s="474"/>
      <c r="GF221" s="474"/>
      <c r="GG221" s="474"/>
      <c r="GH221" s="474"/>
      <c r="GI221" s="474"/>
      <c r="GJ221" s="474"/>
      <c r="GK221" s="474"/>
      <c r="GL221" s="474"/>
      <c r="GM221" s="474"/>
      <c r="GN221" s="474"/>
      <c r="GO221" s="474"/>
      <c r="GP221" s="474"/>
      <c r="GQ221" s="474"/>
      <c r="GR221" s="474"/>
      <c r="GS221" s="474"/>
      <c r="GT221" s="474"/>
      <c r="GU221" s="474"/>
      <c r="GV221" s="474"/>
      <c r="GW221" s="474"/>
      <c r="GX221" s="474"/>
      <c r="GY221" s="474"/>
      <c r="GZ221" s="474"/>
      <c r="HA221" s="474"/>
      <c r="HB221" s="474"/>
      <c r="HC221" s="474"/>
      <c r="HD221" s="474"/>
      <c r="HE221" s="474"/>
      <c r="HF221" s="474"/>
      <c r="HG221" s="474"/>
      <c r="HH221" s="474"/>
      <c r="HI221" s="474"/>
      <c r="HJ221" s="474"/>
      <c r="HK221" s="474"/>
      <c r="HL221" s="474"/>
      <c r="HM221" s="474"/>
      <c r="HN221" s="474"/>
      <c r="HO221" s="474"/>
      <c r="HP221" s="474"/>
      <c r="HQ221" s="474"/>
      <c r="HR221" s="474"/>
      <c r="HS221" s="474"/>
      <c r="HT221" s="474"/>
      <c r="HU221" s="474"/>
      <c r="HV221" s="474"/>
      <c r="HW221" s="474"/>
      <c r="HX221" s="474"/>
      <c r="HY221" s="474"/>
      <c r="HZ221" s="474"/>
      <c r="IA221" s="474"/>
      <c r="IB221" s="474"/>
      <c r="IC221" s="474"/>
      <c r="ID221" s="474"/>
      <c r="IE221" s="474"/>
      <c r="IF221" s="474"/>
      <c r="IG221" s="474"/>
      <c r="IH221" s="474"/>
      <c r="II221" s="474"/>
      <c r="IJ221" s="474"/>
      <c r="IK221" s="474"/>
      <c r="IL221" s="474"/>
      <c r="IM221" s="474"/>
      <c r="IN221" s="474"/>
      <c r="IO221" s="474"/>
      <c r="IP221" s="474"/>
    </row>
    <row r="222" ht="15" customHeight="1" spans="1:250">
      <c r="A222" s="261" t="s">
        <v>79</v>
      </c>
      <c r="B222" s="240" t="s">
        <v>77</v>
      </c>
      <c r="C222" s="481" t="s">
        <v>898</v>
      </c>
      <c r="D222" s="240" t="s">
        <v>77</v>
      </c>
      <c r="E222" s="240" t="s">
        <v>77</v>
      </c>
      <c r="F222" s="244"/>
      <c r="G222" s="242">
        <f t="shared" si="71"/>
        <v>45774</v>
      </c>
      <c r="H222" s="242">
        <f t="shared" si="72"/>
        <v>45781</v>
      </c>
      <c r="I222" s="244" t="s">
        <v>30</v>
      </c>
      <c r="J222" s="404">
        <f>G222-3+TIME(16,0,0)</f>
        <v>45771.6666666667</v>
      </c>
      <c r="L222" s="359"/>
      <c r="M222" s="463"/>
      <c r="N222" s="463"/>
      <c r="P222" s="474"/>
      <c r="Q222" s="474"/>
      <c r="R222" s="474"/>
      <c r="S222" s="474"/>
      <c r="T222" s="474"/>
      <c r="U222" s="474"/>
      <c r="V222" s="474"/>
      <c r="W222" s="474"/>
      <c r="X222" s="474"/>
      <c r="Y222" s="474"/>
      <c r="Z222" s="474"/>
      <c r="AA222" s="474"/>
      <c r="AB222" s="474"/>
      <c r="AC222" s="474"/>
      <c r="AD222" s="474"/>
      <c r="AE222" s="474"/>
      <c r="AF222" s="474"/>
      <c r="AG222" s="474"/>
      <c r="AH222" s="474"/>
      <c r="AI222" s="474"/>
      <c r="AJ222" s="474"/>
      <c r="AK222" s="474"/>
      <c r="AL222" s="474"/>
      <c r="AM222" s="474"/>
      <c r="AN222" s="474"/>
      <c r="AO222" s="474"/>
      <c r="AP222" s="474"/>
      <c r="AQ222" s="474"/>
      <c r="AR222" s="474"/>
      <c r="AS222" s="474"/>
      <c r="AT222" s="474"/>
      <c r="AU222" s="474"/>
      <c r="AV222" s="474"/>
      <c r="AW222" s="474"/>
      <c r="AX222" s="474"/>
      <c r="AY222" s="474"/>
      <c r="AZ222" s="474"/>
      <c r="BA222" s="474"/>
      <c r="BB222" s="474"/>
      <c r="BC222" s="474"/>
      <c r="BD222" s="474"/>
      <c r="BE222" s="474"/>
      <c r="BF222" s="474"/>
      <c r="BG222" s="474"/>
      <c r="BH222" s="474"/>
      <c r="BI222" s="474"/>
      <c r="BJ222" s="474"/>
      <c r="BK222" s="474"/>
      <c r="BL222" s="474"/>
      <c r="BM222" s="474"/>
      <c r="BN222" s="474"/>
      <c r="BO222" s="474"/>
      <c r="BP222" s="474"/>
      <c r="BQ222" s="474"/>
      <c r="BR222" s="474"/>
      <c r="BS222" s="474"/>
      <c r="BT222" s="474"/>
      <c r="BU222" s="474"/>
      <c r="BV222" s="474"/>
      <c r="BW222" s="474"/>
      <c r="BX222" s="474"/>
      <c r="BY222" s="474"/>
      <c r="BZ222" s="474"/>
      <c r="CA222" s="474"/>
      <c r="CB222" s="474"/>
      <c r="CC222" s="474"/>
      <c r="CD222" s="474"/>
      <c r="CE222" s="474"/>
      <c r="CF222" s="474"/>
      <c r="CG222" s="474"/>
      <c r="CH222" s="474"/>
      <c r="CI222" s="474"/>
      <c r="CJ222" s="474"/>
      <c r="CK222" s="474"/>
      <c r="CL222" s="474"/>
      <c r="CM222" s="474"/>
      <c r="CN222" s="474"/>
      <c r="CO222" s="474"/>
      <c r="CP222" s="474"/>
      <c r="CQ222" s="474"/>
      <c r="CR222" s="474"/>
      <c r="CS222" s="474"/>
      <c r="CT222" s="474"/>
      <c r="CU222" s="474"/>
      <c r="CV222" s="474"/>
      <c r="CW222" s="474"/>
      <c r="CX222" s="474"/>
      <c r="CY222" s="474"/>
      <c r="CZ222" s="474"/>
      <c r="DA222" s="474"/>
      <c r="DB222" s="474"/>
      <c r="DC222" s="474"/>
      <c r="DD222" s="474"/>
      <c r="DE222" s="474"/>
      <c r="DF222" s="474"/>
      <c r="DG222" s="474"/>
      <c r="DH222" s="474"/>
      <c r="DI222" s="474"/>
      <c r="DJ222" s="474"/>
      <c r="DK222" s="474"/>
      <c r="DL222" s="474"/>
      <c r="DM222" s="474"/>
      <c r="DN222" s="474"/>
      <c r="DO222" s="474"/>
      <c r="DP222" s="474"/>
      <c r="DQ222" s="474"/>
      <c r="DR222" s="474"/>
      <c r="DS222" s="474"/>
      <c r="DT222" s="474"/>
      <c r="DU222" s="474"/>
      <c r="DV222" s="474"/>
      <c r="DW222" s="474"/>
      <c r="DX222" s="474"/>
      <c r="DY222" s="474"/>
      <c r="DZ222" s="474"/>
      <c r="EA222" s="474"/>
      <c r="EB222" s="474"/>
      <c r="EC222" s="474"/>
      <c r="ED222" s="474"/>
      <c r="EE222" s="474"/>
      <c r="EF222" s="474"/>
      <c r="EG222" s="474"/>
      <c r="EH222" s="474"/>
      <c r="EI222" s="474"/>
      <c r="EJ222" s="474"/>
      <c r="EK222" s="474"/>
      <c r="EL222" s="474"/>
      <c r="EM222" s="474"/>
      <c r="EN222" s="474"/>
      <c r="EO222" s="474"/>
      <c r="EP222" s="474"/>
      <c r="EQ222" s="474"/>
      <c r="ER222" s="474"/>
      <c r="ES222" s="474"/>
      <c r="ET222" s="474"/>
      <c r="EU222" s="474"/>
      <c r="EV222" s="474"/>
      <c r="EW222" s="474"/>
      <c r="EX222" s="474"/>
      <c r="EY222" s="474"/>
      <c r="EZ222" s="474"/>
      <c r="FA222" s="474"/>
      <c r="FB222" s="474"/>
      <c r="FC222" s="474"/>
      <c r="FD222" s="474"/>
      <c r="FE222" s="474"/>
      <c r="FF222" s="474"/>
      <c r="FG222" s="474"/>
      <c r="FH222" s="474"/>
      <c r="FI222" s="474"/>
      <c r="FJ222" s="474"/>
      <c r="FK222" s="474"/>
      <c r="FL222" s="474"/>
      <c r="FM222" s="474"/>
      <c r="FN222" s="474"/>
      <c r="FO222" s="474"/>
      <c r="FP222" s="474"/>
      <c r="FQ222" s="474"/>
      <c r="FR222" s="474"/>
      <c r="FS222" s="474"/>
      <c r="FT222" s="474"/>
      <c r="FU222" s="474"/>
      <c r="FV222" s="474"/>
      <c r="FW222" s="474"/>
      <c r="FX222" s="474"/>
      <c r="FY222" s="474"/>
      <c r="FZ222" s="474"/>
      <c r="GA222" s="474"/>
      <c r="GB222" s="474"/>
      <c r="GC222" s="474"/>
      <c r="GD222" s="474"/>
      <c r="GE222" s="474"/>
      <c r="GF222" s="474"/>
      <c r="GG222" s="474"/>
      <c r="GH222" s="474"/>
      <c r="GI222" s="474"/>
      <c r="GJ222" s="474"/>
      <c r="GK222" s="474"/>
      <c r="GL222" s="474"/>
      <c r="GM222" s="474"/>
      <c r="GN222" s="474"/>
      <c r="GO222" s="474"/>
      <c r="GP222" s="474"/>
      <c r="GQ222" s="474"/>
      <c r="GR222" s="474"/>
      <c r="GS222" s="474"/>
      <c r="GT222" s="474"/>
      <c r="GU222" s="474"/>
      <c r="GV222" s="474"/>
      <c r="GW222" s="474"/>
      <c r="GX222" s="474"/>
      <c r="GY222" s="474"/>
      <c r="GZ222" s="474"/>
      <c r="HA222" s="474"/>
      <c r="HB222" s="474"/>
      <c r="HC222" s="474"/>
      <c r="HD222" s="474"/>
      <c r="HE222" s="474"/>
      <c r="HF222" s="474"/>
      <c r="HG222" s="474"/>
      <c r="HH222" s="474"/>
      <c r="HI222" s="474"/>
      <c r="HJ222" s="474"/>
      <c r="HK222" s="474"/>
      <c r="HL222" s="474"/>
      <c r="HM222" s="474"/>
      <c r="HN222" s="474"/>
      <c r="HO222" s="474"/>
      <c r="HP222" s="474"/>
      <c r="HQ222" s="474"/>
      <c r="HR222" s="474"/>
      <c r="HS222" s="474"/>
      <c r="HT222" s="474"/>
      <c r="HU222" s="474"/>
      <c r="HV222" s="474"/>
      <c r="HW222" s="474"/>
      <c r="HX222" s="474"/>
      <c r="HY222" s="474"/>
      <c r="HZ222" s="474"/>
      <c r="IA222" s="474"/>
      <c r="IB222" s="474"/>
      <c r="IC222" s="474"/>
      <c r="ID222" s="474"/>
      <c r="IE222" s="474"/>
      <c r="IF222" s="474"/>
      <c r="IG222" s="474"/>
      <c r="IH222" s="474"/>
      <c r="II222" s="474"/>
      <c r="IJ222" s="474"/>
      <c r="IK222" s="474"/>
      <c r="IL222" s="474"/>
      <c r="IM222" s="474"/>
      <c r="IN222" s="474"/>
      <c r="IO222" s="474"/>
      <c r="IP222" s="474"/>
    </row>
    <row r="223" ht="15" customHeight="1" spans="1:250">
      <c r="A223" s="261" t="s">
        <v>899</v>
      </c>
      <c r="B223" s="240" t="s">
        <v>900</v>
      </c>
      <c r="C223" s="481" t="s">
        <v>614</v>
      </c>
      <c r="D223" s="240" t="s">
        <v>900</v>
      </c>
      <c r="E223" s="240" t="s">
        <v>900</v>
      </c>
      <c r="F223" s="244"/>
      <c r="G223" s="242">
        <f t="shared" si="71"/>
        <v>45781</v>
      </c>
      <c r="H223" s="242">
        <f t="shared" si="72"/>
        <v>45788</v>
      </c>
      <c r="I223" s="244" t="s">
        <v>30</v>
      </c>
      <c r="J223" s="404">
        <f>G223-3+TIME(16,0,0)</f>
        <v>45778.6666666667</v>
      </c>
      <c r="L223" s="359"/>
      <c r="M223" s="463"/>
      <c r="N223" s="463"/>
      <c r="P223" s="474"/>
      <c r="Q223" s="474"/>
      <c r="R223" s="474"/>
      <c r="S223" s="474"/>
      <c r="T223" s="474"/>
      <c r="U223" s="474"/>
      <c r="V223" s="474"/>
      <c r="W223" s="474"/>
      <c r="X223" s="474"/>
      <c r="Y223" s="474"/>
      <c r="Z223" s="474"/>
      <c r="AA223" s="474"/>
      <c r="AB223" s="474"/>
      <c r="AC223" s="474"/>
      <c r="AD223" s="474"/>
      <c r="AE223" s="474"/>
      <c r="AF223" s="474"/>
      <c r="AG223" s="474"/>
      <c r="AH223" s="474"/>
      <c r="AI223" s="474"/>
      <c r="AJ223" s="474"/>
      <c r="AK223" s="474"/>
      <c r="AL223" s="474"/>
      <c r="AM223" s="474"/>
      <c r="AN223" s="474"/>
      <c r="AO223" s="474"/>
      <c r="AP223" s="474"/>
      <c r="AQ223" s="474"/>
      <c r="AR223" s="474"/>
      <c r="AS223" s="474"/>
      <c r="AT223" s="474"/>
      <c r="AU223" s="474"/>
      <c r="AV223" s="474"/>
      <c r="AW223" s="474"/>
      <c r="AX223" s="474"/>
      <c r="AY223" s="474"/>
      <c r="AZ223" s="474"/>
      <c r="BA223" s="474"/>
      <c r="BB223" s="474"/>
      <c r="BC223" s="474"/>
      <c r="BD223" s="474"/>
      <c r="BE223" s="474"/>
      <c r="BF223" s="474"/>
      <c r="BG223" s="474"/>
      <c r="BH223" s="474"/>
      <c r="BI223" s="474"/>
      <c r="BJ223" s="474"/>
      <c r="BK223" s="474"/>
      <c r="BL223" s="474"/>
      <c r="BM223" s="474"/>
      <c r="BN223" s="474"/>
      <c r="BO223" s="474"/>
      <c r="BP223" s="474"/>
      <c r="BQ223" s="474"/>
      <c r="BR223" s="474"/>
      <c r="BS223" s="474"/>
      <c r="BT223" s="474"/>
      <c r="BU223" s="474"/>
      <c r="BV223" s="474"/>
      <c r="BW223" s="474"/>
      <c r="BX223" s="474"/>
      <c r="BY223" s="474"/>
      <c r="BZ223" s="474"/>
      <c r="CA223" s="474"/>
      <c r="CB223" s="474"/>
      <c r="CC223" s="474"/>
      <c r="CD223" s="474"/>
      <c r="CE223" s="474"/>
      <c r="CF223" s="474"/>
      <c r="CG223" s="474"/>
      <c r="CH223" s="474"/>
      <c r="CI223" s="474"/>
      <c r="CJ223" s="474"/>
      <c r="CK223" s="474"/>
      <c r="CL223" s="474"/>
      <c r="CM223" s="474"/>
      <c r="CN223" s="474"/>
      <c r="CO223" s="474"/>
      <c r="CP223" s="474"/>
      <c r="CQ223" s="474"/>
      <c r="CR223" s="474"/>
      <c r="CS223" s="474"/>
      <c r="CT223" s="474"/>
      <c r="CU223" s="474"/>
      <c r="CV223" s="474"/>
      <c r="CW223" s="474"/>
      <c r="CX223" s="474"/>
      <c r="CY223" s="474"/>
      <c r="CZ223" s="474"/>
      <c r="DA223" s="474"/>
      <c r="DB223" s="474"/>
      <c r="DC223" s="474"/>
      <c r="DD223" s="474"/>
      <c r="DE223" s="474"/>
      <c r="DF223" s="474"/>
      <c r="DG223" s="474"/>
      <c r="DH223" s="474"/>
      <c r="DI223" s="474"/>
      <c r="DJ223" s="474"/>
      <c r="DK223" s="474"/>
      <c r="DL223" s="474"/>
      <c r="DM223" s="474"/>
      <c r="DN223" s="474"/>
      <c r="DO223" s="474"/>
      <c r="DP223" s="474"/>
      <c r="DQ223" s="474"/>
      <c r="DR223" s="474"/>
      <c r="DS223" s="474"/>
      <c r="DT223" s="474"/>
      <c r="DU223" s="474"/>
      <c r="DV223" s="474"/>
      <c r="DW223" s="474"/>
      <c r="DX223" s="474"/>
      <c r="DY223" s="474"/>
      <c r="DZ223" s="474"/>
      <c r="EA223" s="474"/>
      <c r="EB223" s="474"/>
      <c r="EC223" s="474"/>
      <c r="ED223" s="474"/>
      <c r="EE223" s="474"/>
      <c r="EF223" s="474"/>
      <c r="EG223" s="474"/>
      <c r="EH223" s="474"/>
      <c r="EI223" s="474"/>
      <c r="EJ223" s="474"/>
      <c r="EK223" s="474"/>
      <c r="EL223" s="474"/>
      <c r="EM223" s="474"/>
      <c r="EN223" s="474"/>
      <c r="EO223" s="474"/>
      <c r="EP223" s="474"/>
      <c r="EQ223" s="474"/>
      <c r="ER223" s="474"/>
      <c r="ES223" s="474"/>
      <c r="ET223" s="474"/>
      <c r="EU223" s="474"/>
      <c r="EV223" s="474"/>
      <c r="EW223" s="474"/>
      <c r="EX223" s="474"/>
      <c r="EY223" s="474"/>
      <c r="EZ223" s="474"/>
      <c r="FA223" s="474"/>
      <c r="FB223" s="474"/>
      <c r="FC223" s="474"/>
      <c r="FD223" s="474"/>
      <c r="FE223" s="474"/>
      <c r="FF223" s="474"/>
      <c r="FG223" s="474"/>
      <c r="FH223" s="474"/>
      <c r="FI223" s="474"/>
      <c r="FJ223" s="474"/>
      <c r="FK223" s="474"/>
      <c r="FL223" s="474"/>
      <c r="FM223" s="474"/>
      <c r="FN223" s="474"/>
      <c r="FO223" s="474"/>
      <c r="FP223" s="474"/>
      <c r="FQ223" s="474"/>
      <c r="FR223" s="474"/>
      <c r="FS223" s="474"/>
      <c r="FT223" s="474"/>
      <c r="FU223" s="474"/>
      <c r="FV223" s="474"/>
      <c r="FW223" s="474"/>
      <c r="FX223" s="474"/>
      <c r="FY223" s="474"/>
      <c r="FZ223" s="474"/>
      <c r="GA223" s="474"/>
      <c r="GB223" s="474"/>
      <c r="GC223" s="474"/>
      <c r="GD223" s="474"/>
      <c r="GE223" s="474"/>
      <c r="GF223" s="474"/>
      <c r="GG223" s="474"/>
      <c r="GH223" s="474"/>
      <c r="GI223" s="474"/>
      <c r="GJ223" s="474"/>
      <c r="GK223" s="474"/>
      <c r="GL223" s="474"/>
      <c r="GM223" s="474"/>
      <c r="GN223" s="474"/>
      <c r="GO223" s="474"/>
      <c r="GP223" s="474"/>
      <c r="GQ223" s="474"/>
      <c r="GR223" s="474"/>
      <c r="GS223" s="474"/>
      <c r="GT223" s="474"/>
      <c r="GU223" s="474"/>
      <c r="GV223" s="474"/>
      <c r="GW223" s="474"/>
      <c r="GX223" s="474"/>
      <c r="GY223" s="474"/>
      <c r="GZ223" s="474"/>
      <c r="HA223" s="474"/>
      <c r="HB223" s="474"/>
      <c r="HC223" s="474"/>
      <c r="HD223" s="474"/>
      <c r="HE223" s="474"/>
      <c r="HF223" s="474"/>
      <c r="HG223" s="474"/>
      <c r="HH223" s="474"/>
      <c r="HI223" s="474"/>
      <c r="HJ223" s="474"/>
      <c r="HK223" s="474"/>
      <c r="HL223" s="474"/>
      <c r="HM223" s="474"/>
      <c r="HN223" s="474"/>
      <c r="HO223" s="474"/>
      <c r="HP223" s="474"/>
      <c r="HQ223" s="474"/>
      <c r="HR223" s="474"/>
      <c r="HS223" s="474"/>
      <c r="HT223" s="474"/>
      <c r="HU223" s="474"/>
      <c r="HV223" s="474"/>
      <c r="HW223" s="474"/>
      <c r="HX223" s="474"/>
      <c r="HY223" s="474"/>
      <c r="HZ223" s="474"/>
      <c r="IA223" s="474"/>
      <c r="IB223" s="474"/>
      <c r="IC223" s="474"/>
      <c r="ID223" s="474"/>
      <c r="IE223" s="474"/>
      <c r="IF223" s="474"/>
      <c r="IG223" s="474"/>
      <c r="IH223" s="474"/>
      <c r="II223" s="474"/>
      <c r="IJ223" s="474"/>
      <c r="IK223" s="474"/>
      <c r="IL223" s="474"/>
      <c r="IM223" s="474"/>
      <c r="IN223" s="474"/>
      <c r="IO223" s="474"/>
      <c r="IP223" s="474"/>
    </row>
    <row r="224" spans="1:253">
      <c r="A224" s="381" t="s">
        <v>630</v>
      </c>
      <c r="B224" s="364"/>
      <c r="C224" s="364"/>
      <c r="D224" s="382"/>
      <c r="E224" s="364"/>
      <c r="F224" s="485"/>
      <c r="G224" s="447"/>
      <c r="H224" s="448"/>
      <c r="I224" s="493"/>
      <c r="J224" s="33"/>
      <c r="N224" s="463"/>
      <c r="O224" s="463"/>
      <c r="P224" s="463"/>
      <c r="Q224" s="474"/>
      <c r="R224" s="474"/>
      <c r="S224" s="474"/>
      <c r="T224" s="474"/>
      <c r="U224" s="474"/>
      <c r="V224" s="474"/>
      <c r="W224" s="474"/>
      <c r="X224" s="474"/>
      <c r="Y224" s="474"/>
      <c r="Z224" s="474"/>
      <c r="AA224" s="474"/>
      <c r="AB224" s="474"/>
      <c r="AC224" s="474"/>
      <c r="AD224" s="474"/>
      <c r="AE224" s="474"/>
      <c r="AF224" s="474"/>
      <c r="AG224" s="474"/>
      <c r="AH224" s="474"/>
      <c r="AI224" s="474"/>
      <c r="AJ224" s="474"/>
      <c r="AK224" s="474"/>
      <c r="AL224" s="474"/>
      <c r="AM224" s="474"/>
      <c r="AN224" s="474"/>
      <c r="AO224" s="474"/>
      <c r="AP224" s="474"/>
      <c r="AQ224" s="474"/>
      <c r="AR224" s="474"/>
      <c r="AS224" s="474"/>
      <c r="AT224" s="474"/>
      <c r="AU224" s="474"/>
      <c r="AV224" s="474"/>
      <c r="AW224" s="474"/>
      <c r="AX224" s="474"/>
      <c r="AY224" s="474"/>
      <c r="AZ224" s="474"/>
      <c r="BA224" s="474"/>
      <c r="BB224" s="474"/>
      <c r="BC224" s="474"/>
      <c r="BD224" s="474"/>
      <c r="BE224" s="474"/>
      <c r="BF224" s="474"/>
      <c r="BG224" s="474"/>
      <c r="BH224" s="474"/>
      <c r="BI224" s="474"/>
      <c r="BJ224" s="474"/>
      <c r="BK224" s="474"/>
      <c r="BL224" s="474"/>
      <c r="BM224" s="474"/>
      <c r="BN224" s="474"/>
      <c r="BO224" s="474"/>
      <c r="BP224" s="474"/>
      <c r="BQ224" s="474"/>
      <c r="BR224" s="474"/>
      <c r="BS224" s="474"/>
      <c r="BT224" s="474"/>
      <c r="BU224" s="474"/>
      <c r="BV224" s="474"/>
      <c r="BW224" s="474"/>
      <c r="BX224" s="474"/>
      <c r="BY224" s="474"/>
      <c r="BZ224" s="474"/>
      <c r="CA224" s="474"/>
      <c r="CB224" s="474"/>
      <c r="CC224" s="474"/>
      <c r="CD224" s="474"/>
      <c r="CE224" s="474"/>
      <c r="CF224" s="474"/>
      <c r="CG224" s="474"/>
      <c r="CH224" s="474"/>
      <c r="CI224" s="474"/>
      <c r="CJ224" s="474"/>
      <c r="CK224" s="474"/>
      <c r="CL224" s="474"/>
      <c r="CM224" s="474"/>
      <c r="CN224" s="474"/>
      <c r="CO224" s="474"/>
      <c r="CP224" s="474"/>
      <c r="CQ224" s="474"/>
      <c r="CR224" s="474"/>
      <c r="CS224" s="474"/>
      <c r="CT224" s="474"/>
      <c r="CU224" s="474"/>
      <c r="CV224" s="474"/>
      <c r="CW224" s="474"/>
      <c r="CX224" s="474"/>
      <c r="CY224" s="474"/>
      <c r="CZ224" s="474"/>
      <c r="DA224" s="474"/>
      <c r="DB224" s="474"/>
      <c r="DC224" s="474"/>
      <c r="DD224" s="474"/>
      <c r="DE224" s="474"/>
      <c r="DF224" s="474"/>
      <c r="DG224" s="474"/>
      <c r="DH224" s="474"/>
      <c r="DI224" s="474"/>
      <c r="DJ224" s="474"/>
      <c r="DK224" s="474"/>
      <c r="DL224" s="474"/>
      <c r="DM224" s="474"/>
      <c r="DN224" s="474"/>
      <c r="DO224" s="474"/>
      <c r="DP224" s="474"/>
      <c r="DQ224" s="474"/>
      <c r="DR224" s="474"/>
      <c r="DS224" s="474"/>
      <c r="DT224" s="474"/>
      <c r="DU224" s="474"/>
      <c r="DV224" s="474"/>
      <c r="DW224" s="474"/>
      <c r="DX224" s="474"/>
      <c r="DY224" s="474"/>
      <c r="DZ224" s="474"/>
      <c r="EA224" s="474"/>
      <c r="EB224" s="474"/>
      <c r="EC224" s="474"/>
      <c r="ED224" s="474"/>
      <c r="EE224" s="474"/>
      <c r="EF224" s="474"/>
      <c r="EG224" s="474"/>
      <c r="EH224" s="474"/>
      <c r="EI224" s="474"/>
      <c r="EJ224" s="474"/>
      <c r="EK224" s="474"/>
      <c r="EL224" s="474"/>
      <c r="EM224" s="474"/>
      <c r="EN224" s="474"/>
      <c r="EO224" s="474"/>
      <c r="EP224" s="474"/>
      <c r="EQ224" s="474"/>
      <c r="ER224" s="474"/>
      <c r="ES224" s="474"/>
      <c r="ET224" s="474"/>
      <c r="EU224" s="474"/>
      <c r="EV224" s="474"/>
      <c r="EW224" s="474"/>
      <c r="EX224" s="474"/>
      <c r="EY224" s="474"/>
      <c r="EZ224" s="474"/>
      <c r="FA224" s="474"/>
      <c r="FB224" s="474"/>
      <c r="FC224" s="474"/>
      <c r="FD224" s="474"/>
      <c r="FE224" s="474"/>
      <c r="FF224" s="474"/>
      <c r="FG224" s="474"/>
      <c r="FH224" s="474"/>
      <c r="FI224" s="474"/>
      <c r="FJ224" s="474"/>
      <c r="FK224" s="474"/>
      <c r="FL224" s="474"/>
      <c r="FM224" s="474"/>
      <c r="FN224" s="474"/>
      <c r="FO224" s="474"/>
      <c r="FP224" s="474"/>
      <c r="FQ224" s="474"/>
      <c r="FR224" s="474"/>
      <c r="FS224" s="474"/>
      <c r="FT224" s="474"/>
      <c r="FU224" s="474"/>
      <c r="FV224" s="474"/>
      <c r="FW224" s="474"/>
      <c r="FX224" s="474"/>
      <c r="FY224" s="474"/>
      <c r="FZ224" s="474"/>
      <c r="GA224" s="474"/>
      <c r="GB224" s="474"/>
      <c r="GC224" s="474"/>
      <c r="GD224" s="474"/>
      <c r="GE224" s="474"/>
      <c r="GF224" s="474"/>
      <c r="GG224" s="474"/>
      <c r="GH224" s="474"/>
      <c r="GI224" s="474"/>
      <c r="GJ224" s="474"/>
      <c r="GK224" s="474"/>
      <c r="GL224" s="474"/>
      <c r="GM224" s="474"/>
      <c r="GN224" s="474"/>
      <c r="GO224" s="474"/>
      <c r="GP224" s="474"/>
      <c r="GQ224" s="474"/>
      <c r="GR224" s="474"/>
      <c r="GS224" s="474"/>
      <c r="GT224" s="474"/>
      <c r="GU224" s="474"/>
      <c r="GV224" s="474"/>
      <c r="GW224" s="474"/>
      <c r="GX224" s="474"/>
      <c r="GY224" s="474"/>
      <c r="GZ224" s="474"/>
      <c r="HA224" s="474"/>
      <c r="HB224" s="474"/>
      <c r="HC224" s="474"/>
      <c r="HD224" s="474"/>
      <c r="HE224" s="474"/>
      <c r="HF224" s="474"/>
      <c r="HG224" s="474"/>
      <c r="HH224" s="474"/>
      <c r="HI224" s="474"/>
      <c r="HJ224" s="474"/>
      <c r="HK224" s="474"/>
      <c r="HL224" s="474"/>
      <c r="HM224" s="474"/>
      <c r="HN224" s="474"/>
      <c r="HO224" s="474"/>
      <c r="HP224" s="474"/>
      <c r="HQ224" s="474"/>
      <c r="HR224" s="474"/>
      <c r="HS224" s="474"/>
      <c r="HT224" s="474"/>
      <c r="HU224" s="474"/>
      <c r="HV224" s="474"/>
      <c r="HW224" s="474"/>
      <c r="HX224" s="474"/>
      <c r="HY224" s="474"/>
      <c r="HZ224" s="474"/>
      <c r="IA224" s="474"/>
      <c r="IB224" s="474"/>
      <c r="IC224" s="474"/>
      <c r="ID224" s="474"/>
      <c r="IE224" s="474"/>
      <c r="IF224" s="474"/>
      <c r="IG224" s="474"/>
      <c r="IH224" s="474"/>
      <c r="II224" s="474"/>
      <c r="IJ224" s="474"/>
      <c r="IK224" s="474"/>
      <c r="IL224" s="474"/>
      <c r="IM224" s="474"/>
      <c r="IN224" s="474"/>
      <c r="IO224" s="474"/>
      <c r="IP224" s="474"/>
      <c r="IQ224" s="474"/>
      <c r="IR224" s="474"/>
      <c r="IS224" s="474"/>
    </row>
    <row r="225" spans="1:253">
      <c r="A225" s="397"/>
      <c r="B225" s="424"/>
      <c r="C225" s="424"/>
      <c r="D225" s="424"/>
      <c r="E225" s="424"/>
      <c r="F225" s="365"/>
      <c r="G225" s="366"/>
      <c r="H225" s="367"/>
      <c r="I225" s="397"/>
      <c r="J225" s="397"/>
      <c r="K225" s="408"/>
      <c r="L225" s="359"/>
      <c r="M225" s="359"/>
      <c r="N225" s="463"/>
      <c r="O225" s="463"/>
      <c r="P225" s="463"/>
      <c r="Q225" s="474"/>
      <c r="R225" s="474"/>
      <c r="S225" s="474"/>
      <c r="T225" s="474"/>
      <c r="U225" s="474"/>
      <c r="V225" s="474"/>
      <c r="W225" s="474"/>
      <c r="X225" s="474"/>
      <c r="Y225" s="474"/>
      <c r="Z225" s="474"/>
      <c r="AA225" s="474"/>
      <c r="AB225" s="474"/>
      <c r="AC225" s="474"/>
      <c r="AD225" s="474"/>
      <c r="AE225" s="474"/>
      <c r="AF225" s="474"/>
      <c r="AG225" s="474"/>
      <c r="AH225" s="474"/>
      <c r="AI225" s="474"/>
      <c r="AJ225" s="474"/>
      <c r="AK225" s="474"/>
      <c r="AL225" s="474"/>
      <c r="AM225" s="474"/>
      <c r="AN225" s="474"/>
      <c r="AO225" s="474"/>
      <c r="AP225" s="474"/>
      <c r="AQ225" s="474"/>
      <c r="AR225" s="474"/>
      <c r="AS225" s="474"/>
      <c r="AT225" s="474"/>
      <c r="AU225" s="474"/>
      <c r="AV225" s="474"/>
      <c r="AW225" s="474"/>
      <c r="AX225" s="474"/>
      <c r="AY225" s="474"/>
      <c r="AZ225" s="474"/>
      <c r="BA225" s="474"/>
      <c r="BB225" s="474"/>
      <c r="BC225" s="474"/>
      <c r="BD225" s="474"/>
      <c r="BE225" s="474"/>
      <c r="BF225" s="474"/>
      <c r="BG225" s="474"/>
      <c r="BH225" s="474"/>
      <c r="BI225" s="474"/>
      <c r="BJ225" s="474"/>
      <c r="BK225" s="474"/>
      <c r="BL225" s="474"/>
      <c r="BM225" s="474"/>
      <c r="BN225" s="474"/>
      <c r="BO225" s="474"/>
      <c r="BP225" s="474"/>
      <c r="BQ225" s="474"/>
      <c r="BR225" s="474"/>
      <c r="BS225" s="474"/>
      <c r="BT225" s="474"/>
      <c r="BU225" s="474"/>
      <c r="BV225" s="474"/>
      <c r="BW225" s="474"/>
      <c r="BX225" s="474"/>
      <c r="BY225" s="474"/>
      <c r="BZ225" s="474"/>
      <c r="CA225" s="474"/>
      <c r="CB225" s="474"/>
      <c r="CC225" s="474"/>
      <c r="CD225" s="474"/>
      <c r="CE225" s="474"/>
      <c r="CF225" s="474"/>
      <c r="CG225" s="474"/>
      <c r="CH225" s="474"/>
      <c r="CI225" s="474"/>
      <c r="CJ225" s="474"/>
      <c r="CK225" s="474"/>
      <c r="CL225" s="474"/>
      <c r="CM225" s="474"/>
      <c r="CN225" s="474"/>
      <c r="CO225" s="474"/>
      <c r="CP225" s="474"/>
      <c r="CQ225" s="474"/>
      <c r="CR225" s="474"/>
      <c r="CS225" s="474"/>
      <c r="CT225" s="474"/>
      <c r="CU225" s="474"/>
      <c r="CV225" s="474"/>
      <c r="CW225" s="474"/>
      <c r="CX225" s="474"/>
      <c r="CY225" s="474"/>
      <c r="CZ225" s="474"/>
      <c r="DA225" s="474"/>
      <c r="DB225" s="474"/>
      <c r="DC225" s="474"/>
      <c r="DD225" s="474"/>
      <c r="DE225" s="474"/>
      <c r="DF225" s="474"/>
      <c r="DG225" s="474"/>
      <c r="DH225" s="474"/>
      <c r="DI225" s="474"/>
      <c r="DJ225" s="474"/>
      <c r="DK225" s="474"/>
      <c r="DL225" s="474"/>
      <c r="DM225" s="474"/>
      <c r="DN225" s="474"/>
      <c r="DO225" s="474"/>
      <c r="DP225" s="474"/>
      <c r="DQ225" s="474"/>
      <c r="DR225" s="474"/>
      <c r="DS225" s="474"/>
      <c r="DT225" s="474"/>
      <c r="DU225" s="474"/>
      <c r="DV225" s="474"/>
      <c r="DW225" s="474"/>
      <c r="DX225" s="474"/>
      <c r="DY225" s="474"/>
      <c r="DZ225" s="474"/>
      <c r="EA225" s="474"/>
      <c r="EB225" s="474"/>
      <c r="EC225" s="474"/>
      <c r="ED225" s="474"/>
      <c r="EE225" s="474"/>
      <c r="EF225" s="474"/>
      <c r="EG225" s="474"/>
      <c r="EH225" s="474"/>
      <c r="EI225" s="474"/>
      <c r="EJ225" s="474"/>
      <c r="EK225" s="474"/>
      <c r="EL225" s="474"/>
      <c r="EM225" s="474"/>
      <c r="EN225" s="474"/>
      <c r="EO225" s="474"/>
      <c r="EP225" s="474"/>
      <c r="EQ225" s="474"/>
      <c r="ER225" s="474"/>
      <c r="ES225" s="474"/>
      <c r="ET225" s="474"/>
      <c r="EU225" s="474"/>
      <c r="EV225" s="474"/>
      <c r="EW225" s="474"/>
      <c r="EX225" s="474"/>
      <c r="EY225" s="474"/>
      <c r="EZ225" s="474"/>
      <c r="FA225" s="474"/>
      <c r="FB225" s="474"/>
      <c r="FC225" s="474"/>
      <c r="FD225" s="474"/>
      <c r="FE225" s="474"/>
      <c r="FF225" s="474"/>
      <c r="FG225" s="474"/>
      <c r="FH225" s="474"/>
      <c r="FI225" s="474"/>
      <c r="FJ225" s="474"/>
      <c r="FK225" s="474"/>
      <c r="FL225" s="474"/>
      <c r="FM225" s="474"/>
      <c r="FN225" s="474"/>
      <c r="FO225" s="474"/>
      <c r="FP225" s="474"/>
      <c r="FQ225" s="474"/>
      <c r="FR225" s="474"/>
      <c r="FS225" s="474"/>
      <c r="FT225" s="474"/>
      <c r="FU225" s="474"/>
      <c r="FV225" s="474"/>
      <c r="FW225" s="474"/>
      <c r="FX225" s="474"/>
      <c r="FY225" s="474"/>
      <c r="FZ225" s="474"/>
      <c r="GA225" s="474"/>
      <c r="GB225" s="474"/>
      <c r="GC225" s="474"/>
      <c r="GD225" s="474"/>
      <c r="GE225" s="474"/>
      <c r="GF225" s="474"/>
      <c r="GG225" s="474"/>
      <c r="GH225" s="474"/>
      <c r="GI225" s="474"/>
      <c r="GJ225" s="474"/>
      <c r="GK225" s="474"/>
      <c r="GL225" s="474"/>
      <c r="GM225" s="474"/>
      <c r="GN225" s="474"/>
      <c r="GO225" s="474"/>
      <c r="GP225" s="474"/>
      <c r="GQ225" s="474"/>
      <c r="GR225" s="474"/>
      <c r="GS225" s="474"/>
      <c r="GT225" s="474"/>
      <c r="GU225" s="474"/>
      <c r="GV225" s="474"/>
      <c r="GW225" s="474"/>
      <c r="GX225" s="474"/>
      <c r="GY225" s="474"/>
      <c r="GZ225" s="474"/>
      <c r="HA225" s="474"/>
      <c r="HB225" s="474"/>
      <c r="HC225" s="474"/>
      <c r="HD225" s="474"/>
      <c r="HE225" s="474"/>
      <c r="HF225" s="474"/>
      <c r="HG225" s="474"/>
      <c r="HH225" s="474"/>
      <c r="HI225" s="474"/>
      <c r="HJ225" s="474"/>
      <c r="HK225" s="474"/>
      <c r="HL225" s="474"/>
      <c r="HM225" s="474"/>
      <c r="HN225" s="474"/>
      <c r="HO225" s="474"/>
      <c r="HP225" s="474"/>
      <c r="HQ225" s="474"/>
      <c r="HR225" s="474"/>
      <c r="HS225" s="474"/>
      <c r="HT225" s="474"/>
      <c r="HU225" s="474"/>
      <c r="HV225" s="474"/>
      <c r="HW225" s="474"/>
      <c r="HX225" s="474"/>
      <c r="HY225" s="474"/>
      <c r="HZ225" s="474"/>
      <c r="IA225" s="474"/>
      <c r="IB225" s="474"/>
      <c r="IC225" s="474"/>
      <c r="ID225" s="474"/>
      <c r="IE225" s="474"/>
      <c r="IF225" s="474"/>
      <c r="IG225" s="474"/>
      <c r="IH225" s="474"/>
      <c r="II225" s="474"/>
      <c r="IJ225" s="474"/>
      <c r="IK225" s="474"/>
      <c r="IL225" s="474"/>
      <c r="IM225" s="474"/>
      <c r="IN225" s="474"/>
      <c r="IO225" s="474"/>
      <c r="IP225" s="474"/>
      <c r="IQ225" s="474"/>
      <c r="IR225" s="474"/>
      <c r="IS225" s="474"/>
    </row>
    <row r="226" hidden="1" spans="1:11">
      <c r="A226" s="381" t="s">
        <v>901</v>
      </c>
      <c r="B226" s="486"/>
      <c r="C226" s="486"/>
      <c r="D226" s="486"/>
      <c r="E226" s="486"/>
      <c r="F226" s="487"/>
      <c r="G226" s="463"/>
      <c r="I226" s="397"/>
      <c r="J226" s="397"/>
      <c r="K226" s="448"/>
    </row>
    <row r="227" hidden="1" spans="1:11">
      <c r="A227" s="442" t="s">
        <v>593</v>
      </c>
      <c r="B227" s="490" t="s">
        <v>4</v>
      </c>
      <c r="C227" s="369" t="s">
        <v>594</v>
      </c>
      <c r="D227" s="490" t="s">
        <v>595</v>
      </c>
      <c r="E227" s="398" t="s">
        <v>7</v>
      </c>
      <c r="F227" s="491" t="s">
        <v>145</v>
      </c>
      <c r="G227" s="464" t="s">
        <v>10</v>
      </c>
      <c r="H227" s="489" t="s">
        <v>902</v>
      </c>
      <c r="I227" s="489" t="s">
        <v>596</v>
      </c>
      <c r="J227" s="464" t="s">
        <v>3</v>
      </c>
      <c r="K227" s="368" t="s">
        <v>599</v>
      </c>
    </row>
    <row r="228" hidden="1" spans="1:11">
      <c r="A228" s="261"/>
      <c r="B228" s="240"/>
      <c r="C228" s="481"/>
      <c r="D228" s="240"/>
      <c r="E228" s="240"/>
      <c r="F228" s="244"/>
      <c r="G228" s="242">
        <v>44896</v>
      </c>
      <c r="H228" s="242">
        <f>G228+7</f>
        <v>44903</v>
      </c>
      <c r="I228" s="242">
        <f>G228+10</f>
        <v>44906</v>
      </c>
      <c r="J228" s="244"/>
      <c r="K228" s="404">
        <f>G228-3+TIME(16,0,0)</f>
        <v>44893.6666666667</v>
      </c>
    </row>
    <row r="229" hidden="1" spans="1:11">
      <c r="A229" s="261"/>
      <c r="B229" s="240"/>
      <c r="C229" s="481"/>
      <c r="D229" s="240"/>
      <c r="E229" s="240"/>
      <c r="F229" s="244"/>
      <c r="G229" s="242">
        <f>G228+7</f>
        <v>44903</v>
      </c>
      <c r="H229" s="242">
        <f t="shared" ref="H229:H232" si="73">G229+7</f>
        <v>44910</v>
      </c>
      <c r="I229" s="242">
        <f t="shared" ref="I229:I232" si="74">G229+10</f>
        <v>44913</v>
      </c>
      <c r="J229" s="244"/>
      <c r="K229" s="404">
        <f t="shared" ref="K229:K232" si="75">G229-3+TIME(16,0,0)</f>
        <v>44900.6666666667</v>
      </c>
    </row>
    <row r="230" hidden="1" spans="1:11">
      <c r="A230" s="261"/>
      <c r="B230" s="240"/>
      <c r="C230" s="481"/>
      <c r="D230" s="240"/>
      <c r="E230" s="240"/>
      <c r="F230" s="244"/>
      <c r="G230" s="242">
        <f>G228+14</f>
        <v>44910</v>
      </c>
      <c r="H230" s="242">
        <f t="shared" si="73"/>
        <v>44917</v>
      </c>
      <c r="I230" s="242">
        <f t="shared" si="74"/>
        <v>44920</v>
      </c>
      <c r="J230" s="244"/>
      <c r="K230" s="404">
        <f t="shared" si="75"/>
        <v>44907.6666666667</v>
      </c>
    </row>
    <row r="231" hidden="1" spans="1:11">
      <c r="A231" s="261"/>
      <c r="B231" s="240"/>
      <c r="C231" s="481"/>
      <c r="D231" s="240"/>
      <c r="E231" s="240"/>
      <c r="F231" s="244"/>
      <c r="G231" s="242">
        <f>G228+21</f>
        <v>44917</v>
      </c>
      <c r="H231" s="242">
        <f t="shared" si="73"/>
        <v>44924</v>
      </c>
      <c r="I231" s="242">
        <f t="shared" si="74"/>
        <v>44927</v>
      </c>
      <c r="J231" s="244"/>
      <c r="K231" s="404">
        <f t="shared" si="75"/>
        <v>44914.6666666667</v>
      </c>
    </row>
    <row r="232" hidden="1" spans="1:253">
      <c r="A232" s="261"/>
      <c r="B232" s="240"/>
      <c r="C232" s="481"/>
      <c r="D232" s="240"/>
      <c r="E232" s="240"/>
      <c r="F232" s="244"/>
      <c r="G232" s="242">
        <f>G228+28</f>
        <v>44924</v>
      </c>
      <c r="H232" s="242">
        <f t="shared" si="73"/>
        <v>44931</v>
      </c>
      <c r="I232" s="242">
        <f t="shared" si="74"/>
        <v>44934</v>
      </c>
      <c r="J232" s="244"/>
      <c r="K232" s="404">
        <f t="shared" si="75"/>
        <v>44921.6666666667</v>
      </c>
      <c r="L232" s="33"/>
      <c r="M232" s="33"/>
      <c r="N232" s="463"/>
      <c r="O232" s="463"/>
      <c r="P232" s="463"/>
      <c r="Q232" s="474"/>
      <c r="R232" s="474"/>
      <c r="S232" s="474"/>
      <c r="T232" s="474"/>
      <c r="U232" s="496"/>
      <c r="V232" s="496"/>
      <c r="W232" s="496"/>
      <c r="X232" s="496"/>
      <c r="Y232" s="496"/>
      <c r="Z232" s="496"/>
      <c r="AA232" s="496"/>
      <c r="AB232" s="496"/>
      <c r="AC232" s="496"/>
      <c r="AD232" s="496"/>
      <c r="AE232" s="496"/>
      <c r="AF232" s="496"/>
      <c r="AG232" s="496"/>
      <c r="AH232" s="496"/>
      <c r="AI232" s="496"/>
      <c r="AJ232" s="496"/>
      <c r="AK232" s="496"/>
      <c r="AL232" s="496"/>
      <c r="AM232" s="496"/>
      <c r="AN232" s="496"/>
      <c r="AO232" s="496"/>
      <c r="AP232" s="496"/>
      <c r="AQ232" s="496"/>
      <c r="AR232" s="496"/>
      <c r="AS232" s="496"/>
      <c r="AT232" s="496"/>
      <c r="AU232" s="496"/>
      <c r="AV232" s="496"/>
      <c r="AW232" s="496"/>
      <c r="AX232" s="496"/>
      <c r="AY232" s="496"/>
      <c r="AZ232" s="496"/>
      <c r="BA232" s="496"/>
      <c r="BB232" s="496"/>
      <c r="BC232" s="496"/>
      <c r="BD232" s="496"/>
      <c r="BE232" s="496"/>
      <c r="BF232" s="496"/>
      <c r="BG232" s="496"/>
      <c r="BH232" s="496"/>
      <c r="BI232" s="496"/>
      <c r="BJ232" s="496"/>
      <c r="BK232" s="496"/>
      <c r="BL232" s="496"/>
      <c r="BM232" s="496"/>
      <c r="BN232" s="496"/>
      <c r="BO232" s="496"/>
      <c r="BP232" s="496"/>
      <c r="BQ232" s="496"/>
      <c r="BR232" s="496"/>
      <c r="BS232" s="496"/>
      <c r="BT232" s="496"/>
      <c r="BU232" s="496"/>
      <c r="BV232" s="496"/>
      <c r="BW232" s="496"/>
      <c r="BX232" s="496"/>
      <c r="BY232" s="496"/>
      <c r="BZ232" s="496"/>
      <c r="CA232" s="496"/>
      <c r="CB232" s="496"/>
      <c r="CC232" s="496"/>
      <c r="CD232" s="496"/>
      <c r="CE232" s="496"/>
      <c r="CF232" s="496"/>
      <c r="CG232" s="496"/>
      <c r="CH232" s="496"/>
      <c r="CI232" s="496"/>
      <c r="CJ232" s="496"/>
      <c r="CK232" s="496"/>
      <c r="CL232" s="496"/>
      <c r="CM232" s="496"/>
      <c r="CN232" s="496"/>
      <c r="CO232" s="496"/>
      <c r="CP232" s="496"/>
      <c r="CQ232" s="496"/>
      <c r="CR232" s="496"/>
      <c r="CS232" s="496"/>
      <c r="CT232" s="496"/>
      <c r="CU232" s="496"/>
      <c r="CV232" s="496"/>
      <c r="CW232" s="496"/>
      <c r="CX232" s="496"/>
      <c r="CY232" s="496"/>
      <c r="CZ232" s="496"/>
      <c r="DA232" s="496"/>
      <c r="DB232" s="496"/>
      <c r="DC232" s="496"/>
      <c r="DD232" s="496"/>
      <c r="DE232" s="496"/>
      <c r="DF232" s="496"/>
      <c r="DG232" s="496"/>
      <c r="DH232" s="496"/>
      <c r="DI232" s="496"/>
      <c r="DJ232" s="496"/>
      <c r="DK232" s="496"/>
      <c r="DL232" s="496"/>
      <c r="DM232" s="496"/>
      <c r="DN232" s="496"/>
      <c r="DO232" s="496"/>
      <c r="DP232" s="496"/>
      <c r="DQ232" s="496"/>
      <c r="DR232" s="496"/>
      <c r="DS232" s="496"/>
      <c r="DT232" s="496"/>
      <c r="DU232" s="496"/>
      <c r="DV232" s="496"/>
      <c r="DW232" s="496"/>
      <c r="DX232" s="496"/>
      <c r="DY232" s="496"/>
      <c r="DZ232" s="496"/>
      <c r="EA232" s="496"/>
      <c r="EB232" s="496"/>
      <c r="EC232" s="496"/>
      <c r="ED232" s="496"/>
      <c r="EE232" s="496"/>
      <c r="EF232" s="496"/>
      <c r="EG232" s="496"/>
      <c r="EH232" s="496"/>
      <c r="EI232" s="496"/>
      <c r="EJ232" s="496"/>
      <c r="EK232" s="496"/>
      <c r="EL232" s="496"/>
      <c r="EM232" s="496"/>
      <c r="EN232" s="496"/>
      <c r="EO232" s="496"/>
      <c r="EP232" s="496"/>
      <c r="EQ232" s="496"/>
      <c r="ER232" s="496"/>
      <c r="ES232" s="496"/>
      <c r="ET232" s="496"/>
      <c r="EU232" s="496"/>
      <c r="EV232" s="496"/>
      <c r="EW232" s="496"/>
      <c r="EX232" s="496"/>
      <c r="EY232" s="496"/>
      <c r="EZ232" s="496"/>
      <c r="FA232" s="496"/>
      <c r="FB232" s="496"/>
      <c r="FC232" s="496"/>
      <c r="FD232" s="496"/>
      <c r="FE232" s="496"/>
      <c r="FF232" s="496"/>
      <c r="FG232" s="496"/>
      <c r="FH232" s="496"/>
      <c r="FI232" s="496"/>
      <c r="FJ232" s="496"/>
      <c r="FK232" s="496"/>
      <c r="FL232" s="496"/>
      <c r="FM232" s="496"/>
      <c r="FN232" s="496"/>
      <c r="FO232" s="496"/>
      <c r="FP232" s="496"/>
      <c r="FQ232" s="496"/>
      <c r="FR232" s="496"/>
      <c r="FS232" s="496"/>
      <c r="FT232" s="496"/>
      <c r="FU232" s="496"/>
      <c r="FV232" s="496"/>
      <c r="FW232" s="496"/>
      <c r="FX232" s="496"/>
      <c r="FY232" s="496"/>
      <c r="FZ232" s="496"/>
      <c r="GA232" s="496"/>
      <c r="GB232" s="496"/>
      <c r="GC232" s="496"/>
      <c r="GD232" s="496"/>
      <c r="GE232" s="496"/>
      <c r="GF232" s="496"/>
      <c r="GG232" s="496"/>
      <c r="GH232" s="496"/>
      <c r="GI232" s="496"/>
      <c r="GJ232" s="496"/>
      <c r="GK232" s="496"/>
      <c r="GL232" s="496"/>
      <c r="GM232" s="496"/>
      <c r="GN232" s="496"/>
      <c r="GO232" s="496"/>
      <c r="GP232" s="496"/>
      <c r="GQ232" s="496"/>
      <c r="GR232" s="496"/>
      <c r="GS232" s="496"/>
      <c r="GT232" s="496"/>
      <c r="GU232" s="496"/>
      <c r="GV232" s="496"/>
      <c r="GW232" s="496"/>
      <c r="GX232" s="496"/>
      <c r="GY232" s="496"/>
      <c r="GZ232" s="496"/>
      <c r="HA232" s="496"/>
      <c r="HB232" s="496"/>
      <c r="HC232" s="496"/>
      <c r="HD232" s="496"/>
      <c r="HE232" s="496"/>
      <c r="HF232" s="496"/>
      <c r="HG232" s="496"/>
      <c r="HH232" s="496"/>
      <c r="HI232" s="496"/>
      <c r="HJ232" s="496"/>
      <c r="HK232" s="496"/>
      <c r="HL232" s="496"/>
      <c r="HM232" s="496"/>
      <c r="HN232" s="496"/>
      <c r="HO232" s="496"/>
      <c r="HP232" s="496"/>
      <c r="HQ232" s="496"/>
      <c r="HR232" s="496"/>
      <c r="HS232" s="496"/>
      <c r="HT232" s="496"/>
      <c r="HU232" s="496"/>
      <c r="HV232" s="496"/>
      <c r="HW232" s="496"/>
      <c r="HX232" s="496"/>
      <c r="HY232" s="496"/>
      <c r="HZ232" s="496"/>
      <c r="IA232" s="496"/>
      <c r="IB232" s="496"/>
      <c r="IC232" s="496"/>
      <c r="ID232" s="496"/>
      <c r="IE232" s="496"/>
      <c r="IF232" s="496"/>
      <c r="IG232" s="496"/>
      <c r="IH232" s="496"/>
      <c r="II232" s="496"/>
      <c r="IJ232" s="496"/>
      <c r="IK232" s="496"/>
      <c r="IL232" s="496"/>
      <c r="IM232" s="496"/>
      <c r="IN232" s="496"/>
      <c r="IO232" s="496"/>
      <c r="IP232" s="496"/>
      <c r="IQ232" s="496"/>
      <c r="IR232" s="496"/>
      <c r="IS232" s="496"/>
    </row>
    <row r="233" spans="1:253">
      <c r="A233" s="359"/>
      <c r="B233" s="445"/>
      <c r="C233" s="364"/>
      <c r="D233" s="364"/>
      <c r="E233" s="445"/>
      <c r="F233" s="446"/>
      <c r="G233" s="447"/>
      <c r="H233" s="448"/>
      <c r="I233" s="448"/>
      <c r="J233" s="448"/>
      <c r="K233" s="448"/>
      <c r="L233" s="33"/>
      <c r="M233" s="33"/>
      <c r="N233" s="463"/>
      <c r="O233" s="463"/>
      <c r="P233" s="463"/>
      <c r="Q233" s="474"/>
      <c r="R233" s="474"/>
      <c r="S233" s="474"/>
      <c r="T233" s="474"/>
      <c r="U233" s="496"/>
      <c r="V233" s="496"/>
      <c r="W233" s="496"/>
      <c r="X233" s="496"/>
      <c r="Y233" s="496"/>
      <c r="Z233" s="496"/>
      <c r="AA233" s="496"/>
      <c r="AB233" s="496"/>
      <c r="AC233" s="496"/>
      <c r="AD233" s="496"/>
      <c r="AE233" s="496"/>
      <c r="AF233" s="496"/>
      <c r="AG233" s="496"/>
      <c r="AH233" s="496"/>
      <c r="AI233" s="496"/>
      <c r="AJ233" s="496"/>
      <c r="AK233" s="496"/>
      <c r="AL233" s="496"/>
      <c r="AM233" s="496"/>
      <c r="AN233" s="496"/>
      <c r="AO233" s="496"/>
      <c r="AP233" s="496"/>
      <c r="AQ233" s="496"/>
      <c r="AR233" s="496"/>
      <c r="AS233" s="496"/>
      <c r="AT233" s="496"/>
      <c r="AU233" s="496"/>
      <c r="AV233" s="496"/>
      <c r="AW233" s="496"/>
      <c r="AX233" s="496"/>
      <c r="AY233" s="496"/>
      <c r="AZ233" s="496"/>
      <c r="BA233" s="496"/>
      <c r="BB233" s="496"/>
      <c r="BC233" s="496"/>
      <c r="BD233" s="496"/>
      <c r="BE233" s="496"/>
      <c r="BF233" s="496"/>
      <c r="BG233" s="496"/>
      <c r="BH233" s="496"/>
      <c r="BI233" s="496"/>
      <c r="BJ233" s="496"/>
      <c r="BK233" s="496"/>
      <c r="BL233" s="496"/>
      <c r="BM233" s="496"/>
      <c r="BN233" s="496"/>
      <c r="BO233" s="496"/>
      <c r="BP233" s="496"/>
      <c r="BQ233" s="496"/>
      <c r="BR233" s="496"/>
      <c r="BS233" s="496"/>
      <c r="BT233" s="496"/>
      <c r="BU233" s="496"/>
      <c r="BV233" s="496"/>
      <c r="BW233" s="496"/>
      <c r="BX233" s="496"/>
      <c r="BY233" s="496"/>
      <c r="BZ233" s="496"/>
      <c r="CA233" s="496"/>
      <c r="CB233" s="496"/>
      <c r="CC233" s="496"/>
      <c r="CD233" s="496"/>
      <c r="CE233" s="496"/>
      <c r="CF233" s="496"/>
      <c r="CG233" s="496"/>
      <c r="CH233" s="496"/>
      <c r="CI233" s="496"/>
      <c r="CJ233" s="496"/>
      <c r="CK233" s="496"/>
      <c r="CL233" s="496"/>
      <c r="CM233" s="496"/>
      <c r="CN233" s="496"/>
      <c r="CO233" s="496"/>
      <c r="CP233" s="496"/>
      <c r="CQ233" s="496"/>
      <c r="CR233" s="496"/>
      <c r="CS233" s="496"/>
      <c r="CT233" s="496"/>
      <c r="CU233" s="496"/>
      <c r="CV233" s="496"/>
      <c r="CW233" s="496"/>
      <c r="CX233" s="496"/>
      <c r="CY233" s="496"/>
      <c r="CZ233" s="496"/>
      <c r="DA233" s="496"/>
      <c r="DB233" s="496"/>
      <c r="DC233" s="496"/>
      <c r="DD233" s="496"/>
      <c r="DE233" s="496"/>
      <c r="DF233" s="496"/>
      <c r="DG233" s="496"/>
      <c r="DH233" s="496"/>
      <c r="DI233" s="496"/>
      <c r="DJ233" s="496"/>
      <c r="DK233" s="496"/>
      <c r="DL233" s="496"/>
      <c r="DM233" s="496"/>
      <c r="DN233" s="496"/>
      <c r="DO233" s="496"/>
      <c r="DP233" s="496"/>
      <c r="DQ233" s="496"/>
      <c r="DR233" s="496"/>
      <c r="DS233" s="496"/>
      <c r="DT233" s="496"/>
      <c r="DU233" s="496"/>
      <c r="DV233" s="496"/>
      <c r="DW233" s="496"/>
      <c r="DX233" s="496"/>
      <c r="DY233" s="496"/>
      <c r="DZ233" s="496"/>
      <c r="EA233" s="496"/>
      <c r="EB233" s="496"/>
      <c r="EC233" s="496"/>
      <c r="ED233" s="496"/>
      <c r="EE233" s="496"/>
      <c r="EF233" s="496"/>
      <c r="EG233" s="496"/>
      <c r="EH233" s="496"/>
      <c r="EI233" s="496"/>
      <c r="EJ233" s="496"/>
      <c r="EK233" s="496"/>
      <c r="EL233" s="496"/>
      <c r="EM233" s="496"/>
      <c r="EN233" s="496"/>
      <c r="EO233" s="496"/>
      <c r="EP233" s="496"/>
      <c r="EQ233" s="496"/>
      <c r="ER233" s="496"/>
      <c r="ES233" s="496"/>
      <c r="ET233" s="496"/>
      <c r="EU233" s="496"/>
      <c r="EV233" s="496"/>
      <c r="EW233" s="496"/>
      <c r="EX233" s="496"/>
      <c r="EY233" s="496"/>
      <c r="EZ233" s="496"/>
      <c r="FA233" s="496"/>
      <c r="FB233" s="496"/>
      <c r="FC233" s="496"/>
      <c r="FD233" s="496"/>
      <c r="FE233" s="496"/>
      <c r="FF233" s="496"/>
      <c r="FG233" s="496"/>
      <c r="FH233" s="496"/>
      <c r="FI233" s="496"/>
      <c r="FJ233" s="496"/>
      <c r="FK233" s="496"/>
      <c r="FL233" s="496"/>
      <c r="FM233" s="496"/>
      <c r="FN233" s="496"/>
      <c r="FO233" s="496"/>
      <c r="FP233" s="496"/>
      <c r="FQ233" s="496"/>
      <c r="FR233" s="496"/>
      <c r="FS233" s="496"/>
      <c r="FT233" s="496"/>
      <c r="FU233" s="496"/>
      <c r="FV233" s="496"/>
      <c r="FW233" s="496"/>
      <c r="FX233" s="496"/>
      <c r="FY233" s="496"/>
      <c r="FZ233" s="496"/>
      <c r="GA233" s="496"/>
      <c r="GB233" s="496"/>
      <c r="GC233" s="496"/>
      <c r="GD233" s="496"/>
      <c r="GE233" s="496"/>
      <c r="GF233" s="496"/>
      <c r="GG233" s="496"/>
      <c r="GH233" s="496"/>
      <c r="GI233" s="496"/>
      <c r="GJ233" s="496"/>
      <c r="GK233" s="496"/>
      <c r="GL233" s="496"/>
      <c r="GM233" s="496"/>
      <c r="GN233" s="496"/>
      <c r="GO233" s="496"/>
      <c r="GP233" s="496"/>
      <c r="GQ233" s="496"/>
      <c r="GR233" s="496"/>
      <c r="GS233" s="496"/>
      <c r="GT233" s="496"/>
      <c r="GU233" s="496"/>
      <c r="GV233" s="496"/>
      <c r="GW233" s="496"/>
      <c r="GX233" s="496"/>
      <c r="GY233" s="496"/>
      <c r="GZ233" s="496"/>
      <c r="HA233" s="496"/>
      <c r="HB233" s="496"/>
      <c r="HC233" s="496"/>
      <c r="HD233" s="496"/>
      <c r="HE233" s="496"/>
      <c r="HF233" s="496"/>
      <c r="HG233" s="496"/>
      <c r="HH233" s="496"/>
      <c r="HI233" s="496"/>
      <c r="HJ233" s="496"/>
      <c r="HK233" s="496"/>
      <c r="HL233" s="496"/>
      <c r="HM233" s="496"/>
      <c r="HN233" s="496"/>
      <c r="HO233" s="496"/>
      <c r="HP233" s="496"/>
      <c r="HQ233" s="496"/>
      <c r="HR233" s="496"/>
      <c r="HS233" s="496"/>
      <c r="HT233" s="496"/>
      <c r="HU233" s="496"/>
      <c r="HV233" s="496"/>
      <c r="HW233" s="496"/>
      <c r="HX233" s="496"/>
      <c r="HY233" s="496"/>
      <c r="HZ233" s="496"/>
      <c r="IA233" s="496"/>
      <c r="IB233" s="496"/>
      <c r="IC233" s="496"/>
      <c r="ID233" s="496"/>
      <c r="IE233" s="496"/>
      <c r="IF233" s="496"/>
      <c r="IG233" s="496"/>
      <c r="IH233" s="496"/>
      <c r="II233" s="496"/>
      <c r="IJ233" s="496"/>
      <c r="IK233" s="496"/>
      <c r="IL233" s="496"/>
      <c r="IM233" s="496"/>
      <c r="IN233" s="496"/>
      <c r="IO233" s="496"/>
      <c r="IP233" s="496"/>
      <c r="IQ233" s="496"/>
      <c r="IR233" s="496"/>
      <c r="IS233" s="496"/>
    </row>
    <row r="234" spans="1:250">
      <c r="A234" s="381" t="s">
        <v>903</v>
      </c>
      <c r="B234" s="486"/>
      <c r="C234" s="486"/>
      <c r="D234" s="486"/>
      <c r="E234" s="486"/>
      <c r="F234" s="487"/>
      <c r="G234" s="463"/>
      <c r="I234" s="397"/>
      <c r="J234" s="397"/>
      <c r="U234" s="494"/>
      <c r="V234" s="494"/>
      <c r="W234" s="494"/>
      <c r="X234" s="494"/>
      <c r="Y234" s="494"/>
      <c r="Z234" s="494"/>
      <c r="AA234" s="494"/>
      <c r="AB234" s="494"/>
      <c r="AC234" s="494"/>
      <c r="AD234" s="494"/>
      <c r="AE234" s="494"/>
      <c r="AF234" s="494"/>
      <c r="AG234" s="494"/>
      <c r="AH234" s="494"/>
      <c r="AI234" s="494"/>
      <c r="AJ234" s="494"/>
      <c r="AK234" s="494"/>
      <c r="AL234" s="494"/>
      <c r="AM234" s="494"/>
      <c r="AN234" s="494"/>
      <c r="AO234" s="494"/>
      <c r="AP234" s="494"/>
      <c r="AQ234" s="494"/>
      <c r="AR234" s="494"/>
      <c r="AS234" s="494"/>
      <c r="AT234" s="494"/>
      <c r="AU234" s="494"/>
      <c r="AV234" s="494"/>
      <c r="AW234" s="494"/>
      <c r="AX234" s="494"/>
      <c r="AY234" s="494"/>
      <c r="AZ234" s="494"/>
      <c r="BA234" s="494"/>
      <c r="BB234" s="494"/>
      <c r="BC234" s="494"/>
      <c r="BD234" s="494"/>
      <c r="BE234" s="494"/>
      <c r="BF234" s="494"/>
      <c r="BG234" s="494"/>
      <c r="BH234" s="494"/>
      <c r="BI234" s="494"/>
      <c r="BJ234" s="494"/>
      <c r="BK234" s="494"/>
      <c r="BL234" s="494"/>
      <c r="BM234" s="494"/>
      <c r="BN234" s="494"/>
      <c r="BO234" s="494"/>
      <c r="BP234" s="494"/>
      <c r="BQ234" s="494"/>
      <c r="BR234" s="494"/>
      <c r="BS234" s="494"/>
      <c r="BT234" s="494"/>
      <c r="BU234" s="494"/>
      <c r="BV234" s="494"/>
      <c r="BW234" s="494"/>
      <c r="BX234" s="494"/>
      <c r="BY234" s="494"/>
      <c r="BZ234" s="494"/>
      <c r="CA234" s="494"/>
      <c r="CB234" s="494"/>
      <c r="CC234" s="494"/>
      <c r="CD234" s="494"/>
      <c r="CE234" s="494"/>
      <c r="CF234" s="494"/>
      <c r="CG234" s="494"/>
      <c r="CH234" s="494"/>
      <c r="CI234" s="494"/>
      <c r="CJ234" s="494"/>
      <c r="CK234" s="494"/>
      <c r="CL234" s="494"/>
      <c r="CM234" s="494"/>
      <c r="CN234" s="494"/>
      <c r="CO234" s="494"/>
      <c r="CP234" s="494"/>
      <c r="CQ234" s="494"/>
      <c r="CR234" s="494"/>
      <c r="CS234" s="494"/>
      <c r="CT234" s="494"/>
      <c r="CU234" s="494"/>
      <c r="CV234" s="494"/>
      <c r="CW234" s="494"/>
      <c r="CX234" s="494"/>
      <c r="CY234" s="494"/>
      <c r="CZ234" s="494"/>
      <c r="DA234" s="494"/>
      <c r="DB234" s="494"/>
      <c r="DC234" s="494"/>
      <c r="DD234" s="494"/>
      <c r="DE234" s="494"/>
      <c r="DF234" s="494"/>
      <c r="DG234" s="494"/>
      <c r="DH234" s="494"/>
      <c r="DI234" s="494"/>
      <c r="DJ234" s="494"/>
      <c r="DK234" s="494"/>
      <c r="DL234" s="494"/>
      <c r="DM234" s="494"/>
      <c r="DN234" s="494"/>
      <c r="DO234" s="494"/>
      <c r="DP234" s="494"/>
      <c r="DQ234" s="494"/>
      <c r="DR234" s="494"/>
      <c r="DS234" s="494"/>
      <c r="DT234" s="494"/>
      <c r="DU234" s="494"/>
      <c r="DV234" s="494"/>
      <c r="DW234" s="494"/>
      <c r="DX234" s="494"/>
      <c r="DY234" s="494"/>
      <c r="DZ234" s="494"/>
      <c r="EA234" s="494"/>
      <c r="EB234" s="494"/>
      <c r="EC234" s="494"/>
      <c r="ED234" s="494"/>
      <c r="EE234" s="494"/>
      <c r="EF234" s="494"/>
      <c r="EG234" s="494"/>
      <c r="EH234" s="494"/>
      <c r="EI234" s="494"/>
      <c r="EJ234" s="494"/>
      <c r="EK234" s="494"/>
      <c r="EL234" s="494"/>
      <c r="EM234" s="494"/>
      <c r="EN234" s="494"/>
      <c r="EO234" s="494"/>
      <c r="EP234" s="494"/>
      <c r="EQ234" s="494"/>
      <c r="ER234" s="494"/>
      <c r="ES234" s="494"/>
      <c r="ET234" s="494"/>
      <c r="EU234" s="494"/>
      <c r="EV234" s="494"/>
      <c r="EW234" s="494"/>
      <c r="EX234" s="494"/>
      <c r="EY234" s="494"/>
      <c r="EZ234" s="494"/>
      <c r="FA234" s="494"/>
      <c r="FB234" s="494"/>
      <c r="FC234" s="494"/>
      <c r="FD234" s="494"/>
      <c r="FE234" s="494"/>
      <c r="FF234" s="494"/>
      <c r="FG234" s="494"/>
      <c r="FH234" s="494"/>
      <c r="FI234" s="494"/>
      <c r="FJ234" s="494"/>
      <c r="FK234" s="494"/>
      <c r="FL234" s="494"/>
      <c r="FM234" s="494"/>
      <c r="FN234" s="494"/>
      <c r="FO234" s="494"/>
      <c r="FP234" s="494"/>
      <c r="FQ234" s="494"/>
      <c r="FR234" s="494"/>
      <c r="FS234" s="494"/>
      <c r="FT234" s="494"/>
      <c r="FU234" s="494"/>
      <c r="FV234" s="494"/>
      <c r="FW234" s="494"/>
      <c r="FX234" s="494"/>
      <c r="FY234" s="494"/>
      <c r="FZ234" s="494"/>
      <c r="GA234" s="494"/>
      <c r="GB234" s="494"/>
      <c r="GC234" s="494"/>
      <c r="GD234" s="494"/>
      <c r="GE234" s="494"/>
      <c r="GF234" s="494"/>
      <c r="GG234" s="494"/>
      <c r="GH234" s="494"/>
      <c r="GI234" s="494"/>
      <c r="GJ234" s="494"/>
      <c r="GK234" s="494"/>
      <c r="GL234" s="494"/>
      <c r="GM234" s="494"/>
      <c r="GN234" s="494"/>
      <c r="GO234" s="494"/>
      <c r="GP234" s="494"/>
      <c r="GQ234" s="494"/>
      <c r="GR234" s="494"/>
      <c r="GS234" s="494"/>
      <c r="GT234" s="494"/>
      <c r="GU234" s="494"/>
      <c r="GV234" s="494"/>
      <c r="GW234" s="494"/>
      <c r="GX234" s="494"/>
      <c r="GY234" s="494"/>
      <c r="GZ234" s="494"/>
      <c r="HA234" s="494"/>
      <c r="HB234" s="494"/>
      <c r="HC234" s="494"/>
      <c r="HD234" s="494"/>
      <c r="HE234" s="494"/>
      <c r="HF234" s="494"/>
      <c r="HG234" s="494"/>
      <c r="HH234" s="494"/>
      <c r="HI234" s="494"/>
      <c r="HJ234" s="494"/>
      <c r="HK234" s="494"/>
      <c r="HL234" s="494"/>
      <c r="HM234" s="494"/>
      <c r="HN234" s="494"/>
      <c r="HO234" s="494"/>
      <c r="HP234" s="494"/>
      <c r="HQ234" s="494"/>
      <c r="HR234" s="494"/>
      <c r="HS234" s="494"/>
      <c r="HT234" s="494"/>
      <c r="HU234" s="494"/>
      <c r="HV234" s="494"/>
      <c r="HW234" s="494"/>
      <c r="HX234" s="494"/>
      <c r="HY234" s="494"/>
      <c r="HZ234" s="494"/>
      <c r="IA234" s="494"/>
      <c r="IB234" s="494"/>
      <c r="IC234" s="494"/>
      <c r="ID234" s="494"/>
      <c r="IE234" s="494"/>
      <c r="IF234" s="494"/>
      <c r="IG234" s="494"/>
      <c r="IH234" s="494"/>
      <c r="II234" s="494"/>
      <c r="IJ234" s="494"/>
      <c r="IK234" s="494"/>
      <c r="IL234" s="494"/>
      <c r="IM234" s="494"/>
      <c r="IN234" s="494"/>
      <c r="IO234" s="494"/>
      <c r="IP234" s="494"/>
    </row>
    <row r="235" s="355" customFormat="1" ht="15" customHeight="1" spans="1:250">
      <c r="A235" s="442" t="s">
        <v>593</v>
      </c>
      <c r="B235" s="490" t="s">
        <v>4</v>
      </c>
      <c r="C235" s="369" t="s">
        <v>594</v>
      </c>
      <c r="D235" s="490" t="s">
        <v>595</v>
      </c>
      <c r="E235" s="398" t="s">
        <v>7</v>
      </c>
      <c r="F235" s="488" t="s">
        <v>66</v>
      </c>
      <c r="G235" s="464" t="s">
        <v>10</v>
      </c>
      <c r="H235" s="489" t="s">
        <v>904</v>
      </c>
      <c r="I235" s="464" t="s">
        <v>3</v>
      </c>
      <c r="J235" s="368" t="s">
        <v>599</v>
      </c>
      <c r="M235" s="403"/>
      <c r="N235" s="403"/>
      <c r="O235" s="403"/>
      <c r="T235" s="495"/>
      <c r="U235" s="495"/>
      <c r="V235" s="495"/>
      <c r="W235" s="495"/>
      <c r="X235" s="495"/>
      <c r="Y235" s="495"/>
      <c r="Z235" s="495"/>
      <c r="AA235" s="495"/>
      <c r="AB235" s="495"/>
      <c r="AC235" s="495"/>
      <c r="AD235" s="495"/>
      <c r="AE235" s="495"/>
      <c r="AF235" s="495"/>
      <c r="AG235" s="495"/>
      <c r="AH235" s="495"/>
      <c r="AI235" s="495"/>
      <c r="AJ235" s="495"/>
      <c r="AK235" s="495"/>
      <c r="AL235" s="495"/>
      <c r="AM235" s="495"/>
      <c r="AN235" s="495"/>
      <c r="AO235" s="495"/>
      <c r="AP235" s="495"/>
      <c r="AQ235" s="495"/>
      <c r="AR235" s="495"/>
      <c r="AS235" s="495"/>
      <c r="AT235" s="495"/>
      <c r="AU235" s="495"/>
      <c r="AV235" s="495"/>
      <c r="AW235" s="495"/>
      <c r="AX235" s="495"/>
      <c r="AY235" s="495"/>
      <c r="AZ235" s="495"/>
      <c r="BA235" s="495"/>
      <c r="BB235" s="495"/>
      <c r="BC235" s="495"/>
      <c r="BD235" s="495"/>
      <c r="BE235" s="495"/>
      <c r="BF235" s="495"/>
      <c r="BG235" s="495"/>
      <c r="BH235" s="495"/>
      <c r="BI235" s="495"/>
      <c r="BJ235" s="495"/>
      <c r="BK235" s="495"/>
      <c r="BL235" s="495"/>
      <c r="BM235" s="495"/>
      <c r="BN235" s="495"/>
      <c r="BO235" s="495"/>
      <c r="BP235" s="495"/>
      <c r="BQ235" s="495"/>
      <c r="BR235" s="495"/>
      <c r="BS235" s="495"/>
      <c r="BT235" s="495"/>
      <c r="BU235" s="495"/>
      <c r="BV235" s="495"/>
      <c r="BW235" s="495"/>
      <c r="BX235" s="495"/>
      <c r="BY235" s="495"/>
      <c r="BZ235" s="495"/>
      <c r="CA235" s="495"/>
      <c r="CB235" s="495"/>
      <c r="CC235" s="495"/>
      <c r="CD235" s="495"/>
      <c r="CE235" s="495"/>
      <c r="CF235" s="495"/>
      <c r="CG235" s="495"/>
      <c r="CH235" s="495"/>
      <c r="CI235" s="495"/>
      <c r="CJ235" s="495"/>
      <c r="CK235" s="495"/>
      <c r="CL235" s="495"/>
      <c r="CM235" s="495"/>
      <c r="CN235" s="495"/>
      <c r="CO235" s="495"/>
      <c r="CP235" s="495"/>
      <c r="CQ235" s="495"/>
      <c r="CR235" s="495"/>
      <c r="CS235" s="495"/>
      <c r="CT235" s="495"/>
      <c r="CU235" s="495"/>
      <c r="CV235" s="495"/>
      <c r="CW235" s="495"/>
      <c r="CX235" s="495"/>
      <c r="CY235" s="495"/>
      <c r="CZ235" s="495"/>
      <c r="DA235" s="495"/>
      <c r="DB235" s="495"/>
      <c r="DC235" s="495"/>
      <c r="DD235" s="495"/>
      <c r="DE235" s="495"/>
      <c r="DF235" s="495"/>
      <c r="DG235" s="495"/>
      <c r="DH235" s="495"/>
      <c r="DI235" s="495"/>
      <c r="DJ235" s="495"/>
      <c r="DK235" s="495"/>
      <c r="DL235" s="495"/>
      <c r="DM235" s="495"/>
      <c r="DN235" s="495"/>
      <c r="DO235" s="495"/>
      <c r="DP235" s="495"/>
      <c r="DQ235" s="495"/>
      <c r="DR235" s="495"/>
      <c r="DS235" s="495"/>
      <c r="DT235" s="495"/>
      <c r="DU235" s="495"/>
      <c r="DV235" s="495"/>
      <c r="DW235" s="495"/>
      <c r="DX235" s="495"/>
      <c r="DY235" s="495"/>
      <c r="DZ235" s="495"/>
      <c r="EA235" s="495"/>
      <c r="EB235" s="495"/>
      <c r="EC235" s="495"/>
      <c r="ED235" s="495"/>
      <c r="EE235" s="495"/>
      <c r="EF235" s="495"/>
      <c r="EG235" s="495"/>
      <c r="EH235" s="495"/>
      <c r="EI235" s="495"/>
      <c r="EJ235" s="495"/>
      <c r="EK235" s="495"/>
      <c r="EL235" s="495"/>
      <c r="EM235" s="495"/>
      <c r="EN235" s="495"/>
      <c r="EO235" s="495"/>
      <c r="EP235" s="495"/>
      <c r="EQ235" s="495"/>
      <c r="ER235" s="495"/>
      <c r="ES235" s="495"/>
      <c r="ET235" s="495"/>
      <c r="EU235" s="495"/>
      <c r="EV235" s="495"/>
      <c r="EW235" s="495"/>
      <c r="EX235" s="495"/>
      <c r="EY235" s="495"/>
      <c r="EZ235" s="495"/>
      <c r="FA235" s="495"/>
      <c r="FB235" s="495"/>
      <c r="FC235" s="495"/>
      <c r="FD235" s="495"/>
      <c r="FE235" s="495"/>
      <c r="FF235" s="495"/>
      <c r="FG235" s="495"/>
      <c r="FH235" s="495"/>
      <c r="FI235" s="495"/>
      <c r="FJ235" s="495"/>
      <c r="FK235" s="495"/>
      <c r="FL235" s="495"/>
      <c r="FM235" s="495"/>
      <c r="FN235" s="495"/>
      <c r="FO235" s="495"/>
      <c r="FP235" s="495"/>
      <c r="FQ235" s="495"/>
      <c r="FR235" s="495"/>
      <c r="FS235" s="495"/>
      <c r="FT235" s="495"/>
      <c r="FU235" s="495"/>
      <c r="FV235" s="495"/>
      <c r="FW235" s="495"/>
      <c r="FX235" s="495"/>
      <c r="FY235" s="495"/>
      <c r="FZ235" s="495"/>
      <c r="GA235" s="495"/>
      <c r="GB235" s="495"/>
      <c r="GC235" s="495"/>
      <c r="GD235" s="495"/>
      <c r="GE235" s="495"/>
      <c r="GF235" s="495"/>
      <c r="GG235" s="495"/>
      <c r="GH235" s="495"/>
      <c r="GI235" s="495"/>
      <c r="GJ235" s="495"/>
      <c r="GK235" s="495"/>
      <c r="GL235" s="495"/>
      <c r="GM235" s="495"/>
      <c r="GN235" s="495"/>
      <c r="GO235" s="495"/>
      <c r="GP235" s="495"/>
      <c r="GQ235" s="495"/>
      <c r="GR235" s="495"/>
      <c r="GS235" s="495"/>
      <c r="GT235" s="495"/>
      <c r="GU235" s="495"/>
      <c r="GV235" s="495"/>
      <c r="GW235" s="495"/>
      <c r="GX235" s="495"/>
      <c r="GY235" s="495"/>
      <c r="GZ235" s="495"/>
      <c r="HA235" s="495"/>
      <c r="HB235" s="495"/>
      <c r="HC235" s="495"/>
      <c r="HD235" s="495"/>
      <c r="HE235" s="495"/>
      <c r="HF235" s="495"/>
      <c r="HG235" s="495"/>
      <c r="HH235" s="495"/>
      <c r="HI235" s="495"/>
      <c r="HJ235" s="495"/>
      <c r="HK235" s="495"/>
      <c r="HL235" s="495"/>
      <c r="HM235" s="495"/>
      <c r="HN235" s="495"/>
      <c r="HO235" s="495"/>
      <c r="HP235" s="495"/>
      <c r="HQ235" s="495"/>
      <c r="HR235" s="495"/>
      <c r="HS235" s="495"/>
      <c r="HT235" s="495"/>
      <c r="HU235" s="495"/>
      <c r="HV235" s="495"/>
      <c r="HW235" s="495"/>
      <c r="HX235" s="495"/>
      <c r="HY235" s="495"/>
      <c r="HZ235" s="495"/>
      <c r="IA235" s="495"/>
      <c r="IB235" s="495"/>
      <c r="IC235" s="495"/>
      <c r="ID235" s="495"/>
      <c r="IE235" s="495"/>
      <c r="IF235" s="495"/>
      <c r="IG235" s="495"/>
      <c r="IH235" s="495"/>
      <c r="II235" s="495"/>
      <c r="IJ235" s="495"/>
      <c r="IK235" s="495"/>
      <c r="IL235" s="495"/>
      <c r="IM235" s="495"/>
      <c r="IN235" s="495"/>
      <c r="IO235" s="495"/>
      <c r="IP235" s="495"/>
    </row>
    <row r="236" ht="15" customHeight="1" spans="1:250">
      <c r="A236" s="261" t="s">
        <v>412</v>
      </c>
      <c r="B236" s="240" t="s">
        <v>905</v>
      </c>
      <c r="C236" s="481" t="s">
        <v>413</v>
      </c>
      <c r="D236" s="240" t="s">
        <v>905</v>
      </c>
      <c r="E236" s="240" t="s">
        <v>905</v>
      </c>
      <c r="F236" s="244"/>
      <c r="G236" s="242">
        <v>45750</v>
      </c>
      <c r="H236" s="242">
        <f>G236+4</f>
        <v>45754</v>
      </c>
      <c r="I236" s="244" t="s">
        <v>30</v>
      </c>
      <c r="J236" s="404">
        <f>G236-3+TIME(16,0,0)</f>
        <v>45747.6666666667</v>
      </c>
      <c r="K236" s="361" t="s">
        <v>592</v>
      </c>
      <c r="M236" s="463"/>
      <c r="N236" s="463"/>
      <c r="P236" s="474"/>
      <c r="Q236" s="474"/>
      <c r="R236" s="474"/>
      <c r="S236" s="474"/>
      <c r="T236" s="474"/>
      <c r="U236" s="474"/>
      <c r="V236" s="474"/>
      <c r="W236" s="474"/>
      <c r="X236" s="474"/>
      <c r="Y236" s="474"/>
      <c r="Z236" s="474"/>
      <c r="AA236" s="474"/>
      <c r="AB236" s="474"/>
      <c r="AC236" s="474"/>
      <c r="AD236" s="474"/>
      <c r="AE236" s="474"/>
      <c r="AF236" s="474"/>
      <c r="AG236" s="474"/>
      <c r="AH236" s="474"/>
      <c r="AI236" s="474"/>
      <c r="AJ236" s="474"/>
      <c r="AK236" s="474"/>
      <c r="AL236" s="474"/>
      <c r="AM236" s="474"/>
      <c r="AN236" s="474"/>
      <c r="AO236" s="474"/>
      <c r="AP236" s="474"/>
      <c r="AQ236" s="474"/>
      <c r="AR236" s="474"/>
      <c r="AS236" s="474"/>
      <c r="AT236" s="474"/>
      <c r="AU236" s="474"/>
      <c r="AV236" s="474"/>
      <c r="AW236" s="474"/>
      <c r="AX236" s="474"/>
      <c r="AY236" s="474"/>
      <c r="AZ236" s="474"/>
      <c r="BA236" s="474"/>
      <c r="BB236" s="474"/>
      <c r="BC236" s="474"/>
      <c r="BD236" s="474"/>
      <c r="BE236" s="474"/>
      <c r="BF236" s="474"/>
      <c r="BG236" s="474"/>
      <c r="BH236" s="474"/>
      <c r="BI236" s="474"/>
      <c r="BJ236" s="474"/>
      <c r="BK236" s="474"/>
      <c r="BL236" s="474"/>
      <c r="BM236" s="474"/>
      <c r="BN236" s="474"/>
      <c r="BO236" s="474"/>
      <c r="BP236" s="474"/>
      <c r="BQ236" s="474"/>
      <c r="BR236" s="474"/>
      <c r="BS236" s="474"/>
      <c r="BT236" s="474"/>
      <c r="BU236" s="474"/>
      <c r="BV236" s="474"/>
      <c r="BW236" s="474"/>
      <c r="BX236" s="474"/>
      <c r="BY236" s="474"/>
      <c r="BZ236" s="474"/>
      <c r="CA236" s="474"/>
      <c r="CB236" s="474"/>
      <c r="CC236" s="474"/>
      <c r="CD236" s="474"/>
      <c r="CE236" s="474"/>
      <c r="CF236" s="474"/>
      <c r="CG236" s="474"/>
      <c r="CH236" s="474"/>
      <c r="CI236" s="474"/>
      <c r="CJ236" s="474"/>
      <c r="CK236" s="474"/>
      <c r="CL236" s="474"/>
      <c r="CM236" s="474"/>
      <c r="CN236" s="474"/>
      <c r="CO236" s="474"/>
      <c r="CP236" s="474"/>
      <c r="CQ236" s="474"/>
      <c r="CR236" s="474"/>
      <c r="CS236" s="474"/>
      <c r="CT236" s="474"/>
      <c r="CU236" s="474"/>
      <c r="CV236" s="474"/>
      <c r="CW236" s="474"/>
      <c r="CX236" s="474"/>
      <c r="CY236" s="474"/>
      <c r="CZ236" s="474"/>
      <c r="DA236" s="474"/>
      <c r="DB236" s="474"/>
      <c r="DC236" s="474"/>
      <c r="DD236" s="474"/>
      <c r="DE236" s="474"/>
      <c r="DF236" s="474"/>
      <c r="DG236" s="474"/>
      <c r="DH236" s="474"/>
      <c r="DI236" s="474"/>
      <c r="DJ236" s="474"/>
      <c r="DK236" s="474"/>
      <c r="DL236" s="474"/>
      <c r="DM236" s="474"/>
      <c r="DN236" s="474"/>
      <c r="DO236" s="474"/>
      <c r="DP236" s="474"/>
      <c r="DQ236" s="474"/>
      <c r="DR236" s="474"/>
      <c r="DS236" s="474"/>
      <c r="DT236" s="474"/>
      <c r="DU236" s="474"/>
      <c r="DV236" s="474"/>
      <c r="DW236" s="474"/>
      <c r="DX236" s="474"/>
      <c r="DY236" s="474"/>
      <c r="DZ236" s="474"/>
      <c r="EA236" s="474"/>
      <c r="EB236" s="474"/>
      <c r="EC236" s="474"/>
      <c r="ED236" s="474"/>
      <c r="EE236" s="474"/>
      <c r="EF236" s="474"/>
      <c r="EG236" s="474"/>
      <c r="EH236" s="474"/>
      <c r="EI236" s="474"/>
      <c r="EJ236" s="474"/>
      <c r="EK236" s="474"/>
      <c r="EL236" s="474"/>
      <c r="EM236" s="474"/>
      <c r="EN236" s="474"/>
      <c r="EO236" s="474"/>
      <c r="EP236" s="474"/>
      <c r="EQ236" s="474"/>
      <c r="ER236" s="474"/>
      <c r="ES236" s="474"/>
      <c r="ET236" s="474"/>
      <c r="EU236" s="474"/>
      <c r="EV236" s="474"/>
      <c r="EW236" s="474"/>
      <c r="EX236" s="474"/>
      <c r="EY236" s="474"/>
      <c r="EZ236" s="474"/>
      <c r="FA236" s="474"/>
      <c r="FB236" s="474"/>
      <c r="FC236" s="474"/>
      <c r="FD236" s="474"/>
      <c r="FE236" s="474"/>
      <c r="FF236" s="474"/>
      <c r="FG236" s="474"/>
      <c r="FH236" s="474"/>
      <c r="FI236" s="474"/>
      <c r="FJ236" s="474"/>
      <c r="FK236" s="474"/>
      <c r="FL236" s="474"/>
      <c r="FM236" s="474"/>
      <c r="FN236" s="474"/>
      <c r="FO236" s="474"/>
      <c r="FP236" s="474"/>
      <c r="FQ236" s="474"/>
      <c r="FR236" s="474"/>
      <c r="FS236" s="474"/>
      <c r="FT236" s="474"/>
      <c r="FU236" s="474"/>
      <c r="FV236" s="474"/>
      <c r="FW236" s="474"/>
      <c r="FX236" s="474"/>
      <c r="FY236" s="474"/>
      <c r="FZ236" s="474"/>
      <c r="GA236" s="474"/>
      <c r="GB236" s="474"/>
      <c r="GC236" s="474"/>
      <c r="GD236" s="474"/>
      <c r="GE236" s="474"/>
      <c r="GF236" s="474"/>
      <c r="GG236" s="474"/>
      <c r="GH236" s="474"/>
      <c r="GI236" s="474"/>
      <c r="GJ236" s="474"/>
      <c r="GK236" s="474"/>
      <c r="GL236" s="474"/>
      <c r="GM236" s="474"/>
      <c r="GN236" s="474"/>
      <c r="GO236" s="474"/>
      <c r="GP236" s="474"/>
      <c r="GQ236" s="474"/>
      <c r="GR236" s="474"/>
      <c r="GS236" s="474"/>
      <c r="GT236" s="474"/>
      <c r="GU236" s="474"/>
      <c r="GV236" s="474"/>
      <c r="GW236" s="474"/>
      <c r="GX236" s="474"/>
      <c r="GY236" s="474"/>
      <c r="GZ236" s="474"/>
      <c r="HA236" s="474"/>
      <c r="HB236" s="474"/>
      <c r="HC236" s="474"/>
      <c r="HD236" s="474"/>
      <c r="HE236" s="474"/>
      <c r="HF236" s="474"/>
      <c r="HG236" s="474"/>
      <c r="HH236" s="474"/>
      <c r="HI236" s="474"/>
      <c r="HJ236" s="474"/>
      <c r="HK236" s="474"/>
      <c r="HL236" s="474"/>
      <c r="HM236" s="474"/>
      <c r="HN236" s="474"/>
      <c r="HO236" s="474"/>
      <c r="HP236" s="474"/>
      <c r="HQ236" s="474"/>
      <c r="HR236" s="474"/>
      <c r="HS236" s="474"/>
      <c r="HT236" s="474"/>
      <c r="HU236" s="474"/>
      <c r="HV236" s="474"/>
      <c r="HW236" s="474"/>
      <c r="HX236" s="474"/>
      <c r="HY236" s="474"/>
      <c r="HZ236" s="474"/>
      <c r="IA236" s="474"/>
      <c r="IB236" s="474"/>
      <c r="IC236" s="474"/>
      <c r="ID236" s="474"/>
      <c r="IE236" s="474"/>
      <c r="IF236" s="474"/>
      <c r="IG236" s="474"/>
      <c r="IH236" s="474"/>
      <c r="II236" s="474"/>
      <c r="IJ236" s="474"/>
      <c r="IK236" s="474"/>
      <c r="IL236" s="474"/>
      <c r="IM236" s="474"/>
      <c r="IN236" s="474"/>
      <c r="IO236" s="474"/>
      <c r="IP236" s="474"/>
    </row>
    <row r="237" ht="15" customHeight="1" spans="1:250">
      <c r="A237" s="261" t="s">
        <v>414</v>
      </c>
      <c r="B237" s="481" t="s">
        <v>906</v>
      </c>
      <c r="C237" s="481" t="s">
        <v>415</v>
      </c>
      <c r="D237" s="481" t="s">
        <v>906</v>
      </c>
      <c r="E237" s="481" t="s">
        <v>906</v>
      </c>
      <c r="F237" s="244"/>
      <c r="G237" s="242">
        <f>G236+7</f>
        <v>45757</v>
      </c>
      <c r="H237" s="242">
        <f t="shared" ref="H237:H240" si="76">G237+4</f>
        <v>45761</v>
      </c>
      <c r="I237" s="244" t="s">
        <v>30</v>
      </c>
      <c r="J237" s="404">
        <f t="shared" ref="J237:J240" si="77">G237-3+TIME(16,0,0)</f>
        <v>45754.6666666667</v>
      </c>
      <c r="M237" s="463"/>
      <c r="N237" s="463"/>
      <c r="P237" s="474"/>
      <c r="Q237" s="474"/>
      <c r="R237" s="474"/>
      <c r="S237" s="474"/>
      <c r="T237" s="474"/>
      <c r="U237" s="474"/>
      <c r="V237" s="474"/>
      <c r="W237" s="474"/>
      <c r="X237" s="474"/>
      <c r="Y237" s="474"/>
      <c r="Z237" s="474"/>
      <c r="AA237" s="474"/>
      <c r="AB237" s="474"/>
      <c r="AC237" s="474"/>
      <c r="AD237" s="474"/>
      <c r="AE237" s="474"/>
      <c r="AF237" s="474"/>
      <c r="AG237" s="474"/>
      <c r="AH237" s="474"/>
      <c r="AI237" s="474"/>
      <c r="AJ237" s="474"/>
      <c r="AK237" s="474"/>
      <c r="AL237" s="474"/>
      <c r="AM237" s="474"/>
      <c r="AN237" s="474"/>
      <c r="AO237" s="474"/>
      <c r="AP237" s="474"/>
      <c r="AQ237" s="474"/>
      <c r="AR237" s="474"/>
      <c r="AS237" s="474"/>
      <c r="AT237" s="474"/>
      <c r="AU237" s="474"/>
      <c r="AV237" s="474"/>
      <c r="AW237" s="474"/>
      <c r="AX237" s="474"/>
      <c r="AY237" s="474"/>
      <c r="AZ237" s="474"/>
      <c r="BA237" s="474"/>
      <c r="BB237" s="474"/>
      <c r="BC237" s="474"/>
      <c r="BD237" s="474"/>
      <c r="BE237" s="474"/>
      <c r="BF237" s="474"/>
      <c r="BG237" s="474"/>
      <c r="BH237" s="474"/>
      <c r="BI237" s="474"/>
      <c r="BJ237" s="474"/>
      <c r="BK237" s="474"/>
      <c r="BL237" s="474"/>
      <c r="BM237" s="474"/>
      <c r="BN237" s="474"/>
      <c r="BO237" s="474"/>
      <c r="BP237" s="474"/>
      <c r="BQ237" s="474"/>
      <c r="BR237" s="474"/>
      <c r="BS237" s="474"/>
      <c r="BT237" s="474"/>
      <c r="BU237" s="474"/>
      <c r="BV237" s="474"/>
      <c r="BW237" s="474"/>
      <c r="BX237" s="474"/>
      <c r="BY237" s="474"/>
      <c r="BZ237" s="474"/>
      <c r="CA237" s="474"/>
      <c r="CB237" s="474"/>
      <c r="CC237" s="474"/>
      <c r="CD237" s="474"/>
      <c r="CE237" s="474"/>
      <c r="CF237" s="474"/>
      <c r="CG237" s="474"/>
      <c r="CH237" s="474"/>
      <c r="CI237" s="474"/>
      <c r="CJ237" s="474"/>
      <c r="CK237" s="474"/>
      <c r="CL237" s="474"/>
      <c r="CM237" s="474"/>
      <c r="CN237" s="474"/>
      <c r="CO237" s="474"/>
      <c r="CP237" s="474"/>
      <c r="CQ237" s="474"/>
      <c r="CR237" s="474"/>
      <c r="CS237" s="474"/>
      <c r="CT237" s="474"/>
      <c r="CU237" s="474"/>
      <c r="CV237" s="474"/>
      <c r="CW237" s="474"/>
      <c r="CX237" s="474"/>
      <c r="CY237" s="474"/>
      <c r="CZ237" s="474"/>
      <c r="DA237" s="474"/>
      <c r="DB237" s="474"/>
      <c r="DC237" s="474"/>
      <c r="DD237" s="474"/>
      <c r="DE237" s="474"/>
      <c r="DF237" s="474"/>
      <c r="DG237" s="474"/>
      <c r="DH237" s="474"/>
      <c r="DI237" s="474"/>
      <c r="DJ237" s="474"/>
      <c r="DK237" s="474"/>
      <c r="DL237" s="474"/>
      <c r="DM237" s="474"/>
      <c r="DN237" s="474"/>
      <c r="DO237" s="474"/>
      <c r="DP237" s="474"/>
      <c r="DQ237" s="474"/>
      <c r="DR237" s="474"/>
      <c r="DS237" s="474"/>
      <c r="DT237" s="474"/>
      <c r="DU237" s="474"/>
      <c r="DV237" s="474"/>
      <c r="DW237" s="474"/>
      <c r="DX237" s="474"/>
      <c r="DY237" s="474"/>
      <c r="DZ237" s="474"/>
      <c r="EA237" s="474"/>
      <c r="EB237" s="474"/>
      <c r="EC237" s="474"/>
      <c r="ED237" s="474"/>
      <c r="EE237" s="474"/>
      <c r="EF237" s="474"/>
      <c r="EG237" s="474"/>
      <c r="EH237" s="474"/>
      <c r="EI237" s="474"/>
      <c r="EJ237" s="474"/>
      <c r="EK237" s="474"/>
      <c r="EL237" s="474"/>
      <c r="EM237" s="474"/>
      <c r="EN237" s="474"/>
      <c r="EO237" s="474"/>
      <c r="EP237" s="474"/>
      <c r="EQ237" s="474"/>
      <c r="ER237" s="474"/>
      <c r="ES237" s="474"/>
      <c r="ET237" s="474"/>
      <c r="EU237" s="474"/>
      <c r="EV237" s="474"/>
      <c r="EW237" s="474"/>
      <c r="EX237" s="474"/>
      <c r="EY237" s="474"/>
      <c r="EZ237" s="474"/>
      <c r="FA237" s="474"/>
      <c r="FB237" s="474"/>
      <c r="FC237" s="474"/>
      <c r="FD237" s="474"/>
      <c r="FE237" s="474"/>
      <c r="FF237" s="474"/>
      <c r="FG237" s="474"/>
      <c r="FH237" s="474"/>
      <c r="FI237" s="474"/>
      <c r="FJ237" s="474"/>
      <c r="FK237" s="474"/>
      <c r="FL237" s="474"/>
      <c r="FM237" s="474"/>
      <c r="FN237" s="474"/>
      <c r="FO237" s="474"/>
      <c r="FP237" s="474"/>
      <c r="FQ237" s="474"/>
      <c r="FR237" s="474"/>
      <c r="FS237" s="474"/>
      <c r="FT237" s="474"/>
      <c r="FU237" s="474"/>
      <c r="FV237" s="474"/>
      <c r="FW237" s="474"/>
      <c r="FX237" s="474"/>
      <c r="FY237" s="474"/>
      <c r="FZ237" s="474"/>
      <c r="GA237" s="474"/>
      <c r="GB237" s="474"/>
      <c r="GC237" s="474"/>
      <c r="GD237" s="474"/>
      <c r="GE237" s="474"/>
      <c r="GF237" s="474"/>
      <c r="GG237" s="474"/>
      <c r="GH237" s="474"/>
      <c r="GI237" s="474"/>
      <c r="GJ237" s="474"/>
      <c r="GK237" s="474"/>
      <c r="GL237" s="474"/>
      <c r="GM237" s="474"/>
      <c r="GN237" s="474"/>
      <c r="GO237" s="474"/>
      <c r="GP237" s="474"/>
      <c r="GQ237" s="474"/>
      <c r="GR237" s="474"/>
      <c r="GS237" s="474"/>
      <c r="GT237" s="474"/>
      <c r="GU237" s="474"/>
      <c r="GV237" s="474"/>
      <c r="GW237" s="474"/>
      <c r="GX237" s="474"/>
      <c r="GY237" s="474"/>
      <c r="GZ237" s="474"/>
      <c r="HA237" s="474"/>
      <c r="HB237" s="474"/>
      <c r="HC237" s="474"/>
      <c r="HD237" s="474"/>
      <c r="HE237" s="474"/>
      <c r="HF237" s="474"/>
      <c r="HG237" s="474"/>
      <c r="HH237" s="474"/>
      <c r="HI237" s="474"/>
      <c r="HJ237" s="474"/>
      <c r="HK237" s="474"/>
      <c r="HL237" s="474"/>
      <c r="HM237" s="474"/>
      <c r="HN237" s="474"/>
      <c r="HO237" s="474"/>
      <c r="HP237" s="474"/>
      <c r="HQ237" s="474"/>
      <c r="HR237" s="474"/>
      <c r="HS237" s="474"/>
      <c r="HT237" s="474"/>
      <c r="HU237" s="474"/>
      <c r="HV237" s="474"/>
      <c r="HW237" s="474"/>
      <c r="HX237" s="474"/>
      <c r="HY237" s="474"/>
      <c r="HZ237" s="474"/>
      <c r="IA237" s="474"/>
      <c r="IB237" s="474"/>
      <c r="IC237" s="474"/>
      <c r="ID237" s="474"/>
      <c r="IE237" s="474"/>
      <c r="IF237" s="474"/>
      <c r="IG237" s="474"/>
      <c r="IH237" s="474"/>
      <c r="II237" s="474"/>
      <c r="IJ237" s="474"/>
      <c r="IK237" s="474"/>
      <c r="IL237" s="474"/>
      <c r="IM237" s="474"/>
      <c r="IN237" s="474"/>
      <c r="IO237" s="474"/>
      <c r="IP237" s="474"/>
    </row>
    <row r="238" ht="15" customHeight="1" spans="1:250">
      <c r="A238" s="261" t="s">
        <v>562</v>
      </c>
      <c r="B238" s="240"/>
      <c r="C238" s="481"/>
      <c r="D238" s="240"/>
      <c r="E238" s="240"/>
      <c r="F238" s="244"/>
      <c r="G238" s="242">
        <f t="shared" ref="G238:G240" si="78">G237+7</f>
        <v>45764</v>
      </c>
      <c r="H238" s="242">
        <f t="shared" si="76"/>
        <v>45768</v>
      </c>
      <c r="I238" s="244" t="s">
        <v>30</v>
      </c>
      <c r="J238" s="404">
        <f t="shared" si="77"/>
        <v>45761.6666666667</v>
      </c>
      <c r="L238" s="359"/>
      <c r="M238" s="463"/>
      <c r="N238" s="463"/>
      <c r="P238" s="474"/>
      <c r="Q238" s="474"/>
      <c r="R238" s="474"/>
      <c r="S238" s="474"/>
      <c r="T238" s="474"/>
      <c r="U238" s="474"/>
      <c r="V238" s="474"/>
      <c r="W238" s="474"/>
      <c r="X238" s="474"/>
      <c r="Y238" s="474"/>
      <c r="Z238" s="474"/>
      <c r="AA238" s="474"/>
      <c r="AB238" s="474"/>
      <c r="AC238" s="474"/>
      <c r="AD238" s="474"/>
      <c r="AE238" s="474"/>
      <c r="AF238" s="474"/>
      <c r="AG238" s="474"/>
      <c r="AH238" s="474"/>
      <c r="AI238" s="474"/>
      <c r="AJ238" s="474"/>
      <c r="AK238" s="474"/>
      <c r="AL238" s="474"/>
      <c r="AM238" s="474"/>
      <c r="AN238" s="474"/>
      <c r="AO238" s="474"/>
      <c r="AP238" s="474"/>
      <c r="AQ238" s="474"/>
      <c r="AR238" s="474"/>
      <c r="AS238" s="474"/>
      <c r="AT238" s="474"/>
      <c r="AU238" s="474"/>
      <c r="AV238" s="474"/>
      <c r="AW238" s="474"/>
      <c r="AX238" s="474"/>
      <c r="AY238" s="474"/>
      <c r="AZ238" s="474"/>
      <c r="BA238" s="474"/>
      <c r="BB238" s="474"/>
      <c r="BC238" s="474"/>
      <c r="BD238" s="474"/>
      <c r="BE238" s="474"/>
      <c r="BF238" s="474"/>
      <c r="BG238" s="474"/>
      <c r="BH238" s="474"/>
      <c r="BI238" s="474"/>
      <c r="BJ238" s="474"/>
      <c r="BK238" s="474"/>
      <c r="BL238" s="474"/>
      <c r="BM238" s="474"/>
      <c r="BN238" s="474"/>
      <c r="BO238" s="474"/>
      <c r="BP238" s="474"/>
      <c r="BQ238" s="474"/>
      <c r="BR238" s="474"/>
      <c r="BS238" s="474"/>
      <c r="BT238" s="474"/>
      <c r="BU238" s="474"/>
      <c r="BV238" s="474"/>
      <c r="BW238" s="474"/>
      <c r="BX238" s="474"/>
      <c r="BY238" s="474"/>
      <c r="BZ238" s="474"/>
      <c r="CA238" s="474"/>
      <c r="CB238" s="474"/>
      <c r="CC238" s="474"/>
      <c r="CD238" s="474"/>
      <c r="CE238" s="474"/>
      <c r="CF238" s="474"/>
      <c r="CG238" s="474"/>
      <c r="CH238" s="474"/>
      <c r="CI238" s="474"/>
      <c r="CJ238" s="474"/>
      <c r="CK238" s="474"/>
      <c r="CL238" s="474"/>
      <c r="CM238" s="474"/>
      <c r="CN238" s="474"/>
      <c r="CO238" s="474"/>
      <c r="CP238" s="474"/>
      <c r="CQ238" s="474"/>
      <c r="CR238" s="474"/>
      <c r="CS238" s="474"/>
      <c r="CT238" s="474"/>
      <c r="CU238" s="474"/>
      <c r="CV238" s="474"/>
      <c r="CW238" s="474"/>
      <c r="CX238" s="474"/>
      <c r="CY238" s="474"/>
      <c r="CZ238" s="474"/>
      <c r="DA238" s="474"/>
      <c r="DB238" s="474"/>
      <c r="DC238" s="474"/>
      <c r="DD238" s="474"/>
      <c r="DE238" s="474"/>
      <c r="DF238" s="474"/>
      <c r="DG238" s="474"/>
      <c r="DH238" s="474"/>
      <c r="DI238" s="474"/>
      <c r="DJ238" s="474"/>
      <c r="DK238" s="474"/>
      <c r="DL238" s="474"/>
      <c r="DM238" s="474"/>
      <c r="DN238" s="474"/>
      <c r="DO238" s="474"/>
      <c r="DP238" s="474"/>
      <c r="DQ238" s="474"/>
      <c r="DR238" s="474"/>
      <c r="DS238" s="474"/>
      <c r="DT238" s="474"/>
      <c r="DU238" s="474"/>
      <c r="DV238" s="474"/>
      <c r="DW238" s="474"/>
      <c r="DX238" s="474"/>
      <c r="DY238" s="474"/>
      <c r="DZ238" s="474"/>
      <c r="EA238" s="474"/>
      <c r="EB238" s="474"/>
      <c r="EC238" s="474"/>
      <c r="ED238" s="474"/>
      <c r="EE238" s="474"/>
      <c r="EF238" s="474"/>
      <c r="EG238" s="474"/>
      <c r="EH238" s="474"/>
      <c r="EI238" s="474"/>
      <c r="EJ238" s="474"/>
      <c r="EK238" s="474"/>
      <c r="EL238" s="474"/>
      <c r="EM238" s="474"/>
      <c r="EN238" s="474"/>
      <c r="EO238" s="474"/>
      <c r="EP238" s="474"/>
      <c r="EQ238" s="474"/>
      <c r="ER238" s="474"/>
      <c r="ES238" s="474"/>
      <c r="ET238" s="474"/>
      <c r="EU238" s="474"/>
      <c r="EV238" s="474"/>
      <c r="EW238" s="474"/>
      <c r="EX238" s="474"/>
      <c r="EY238" s="474"/>
      <c r="EZ238" s="474"/>
      <c r="FA238" s="474"/>
      <c r="FB238" s="474"/>
      <c r="FC238" s="474"/>
      <c r="FD238" s="474"/>
      <c r="FE238" s="474"/>
      <c r="FF238" s="474"/>
      <c r="FG238" s="474"/>
      <c r="FH238" s="474"/>
      <c r="FI238" s="474"/>
      <c r="FJ238" s="474"/>
      <c r="FK238" s="474"/>
      <c r="FL238" s="474"/>
      <c r="FM238" s="474"/>
      <c r="FN238" s="474"/>
      <c r="FO238" s="474"/>
      <c r="FP238" s="474"/>
      <c r="FQ238" s="474"/>
      <c r="FR238" s="474"/>
      <c r="FS238" s="474"/>
      <c r="FT238" s="474"/>
      <c r="FU238" s="474"/>
      <c r="FV238" s="474"/>
      <c r="FW238" s="474"/>
      <c r="FX238" s="474"/>
      <c r="FY238" s="474"/>
      <c r="FZ238" s="474"/>
      <c r="GA238" s="474"/>
      <c r="GB238" s="474"/>
      <c r="GC238" s="474"/>
      <c r="GD238" s="474"/>
      <c r="GE238" s="474"/>
      <c r="GF238" s="474"/>
      <c r="GG238" s="474"/>
      <c r="GH238" s="474"/>
      <c r="GI238" s="474"/>
      <c r="GJ238" s="474"/>
      <c r="GK238" s="474"/>
      <c r="GL238" s="474"/>
      <c r="GM238" s="474"/>
      <c r="GN238" s="474"/>
      <c r="GO238" s="474"/>
      <c r="GP238" s="474"/>
      <c r="GQ238" s="474"/>
      <c r="GR238" s="474"/>
      <c r="GS238" s="474"/>
      <c r="GT238" s="474"/>
      <c r="GU238" s="474"/>
      <c r="GV238" s="474"/>
      <c r="GW238" s="474"/>
      <c r="GX238" s="474"/>
      <c r="GY238" s="474"/>
      <c r="GZ238" s="474"/>
      <c r="HA238" s="474"/>
      <c r="HB238" s="474"/>
      <c r="HC238" s="474"/>
      <c r="HD238" s="474"/>
      <c r="HE238" s="474"/>
      <c r="HF238" s="474"/>
      <c r="HG238" s="474"/>
      <c r="HH238" s="474"/>
      <c r="HI238" s="474"/>
      <c r="HJ238" s="474"/>
      <c r="HK238" s="474"/>
      <c r="HL238" s="474"/>
      <c r="HM238" s="474"/>
      <c r="HN238" s="474"/>
      <c r="HO238" s="474"/>
      <c r="HP238" s="474"/>
      <c r="HQ238" s="474"/>
      <c r="HR238" s="474"/>
      <c r="HS238" s="474"/>
      <c r="HT238" s="474"/>
      <c r="HU238" s="474"/>
      <c r="HV238" s="474"/>
      <c r="HW238" s="474"/>
      <c r="HX238" s="474"/>
      <c r="HY238" s="474"/>
      <c r="HZ238" s="474"/>
      <c r="IA238" s="474"/>
      <c r="IB238" s="474"/>
      <c r="IC238" s="474"/>
      <c r="ID238" s="474"/>
      <c r="IE238" s="474"/>
      <c r="IF238" s="474"/>
      <c r="IG238" s="474"/>
      <c r="IH238" s="474"/>
      <c r="II238" s="474"/>
      <c r="IJ238" s="474"/>
      <c r="IK238" s="474"/>
      <c r="IL238" s="474"/>
      <c r="IM238" s="474"/>
      <c r="IN238" s="474"/>
      <c r="IO238" s="474"/>
      <c r="IP238" s="474"/>
    </row>
    <row r="239" ht="15" customHeight="1" spans="1:250">
      <c r="A239" s="261" t="s">
        <v>416</v>
      </c>
      <c r="B239" s="240" t="s">
        <v>907</v>
      </c>
      <c r="C239" s="481" t="s">
        <v>417</v>
      </c>
      <c r="D239" s="240" t="s">
        <v>907</v>
      </c>
      <c r="E239" s="240" t="s">
        <v>907</v>
      </c>
      <c r="F239" s="244"/>
      <c r="G239" s="242">
        <f t="shared" si="78"/>
        <v>45771</v>
      </c>
      <c r="H239" s="242">
        <f t="shared" si="76"/>
        <v>45775</v>
      </c>
      <c r="I239" s="244" t="s">
        <v>30</v>
      </c>
      <c r="J239" s="404">
        <f t="shared" si="77"/>
        <v>45768.6666666667</v>
      </c>
      <c r="L239" s="359"/>
      <c r="M239" s="463"/>
      <c r="N239" s="463"/>
      <c r="P239" s="474"/>
      <c r="Q239" s="474"/>
      <c r="R239" s="474"/>
      <c r="S239" s="474"/>
      <c r="T239" s="474"/>
      <c r="U239" s="474"/>
      <c r="V239" s="474"/>
      <c r="W239" s="474"/>
      <c r="X239" s="474"/>
      <c r="Y239" s="474"/>
      <c r="Z239" s="474"/>
      <c r="AA239" s="474"/>
      <c r="AB239" s="474"/>
      <c r="AC239" s="474"/>
      <c r="AD239" s="474"/>
      <c r="AE239" s="474"/>
      <c r="AF239" s="474"/>
      <c r="AG239" s="474"/>
      <c r="AH239" s="474"/>
      <c r="AI239" s="474"/>
      <c r="AJ239" s="474"/>
      <c r="AK239" s="474"/>
      <c r="AL239" s="474"/>
      <c r="AM239" s="474"/>
      <c r="AN239" s="474"/>
      <c r="AO239" s="474"/>
      <c r="AP239" s="474"/>
      <c r="AQ239" s="474"/>
      <c r="AR239" s="474"/>
      <c r="AS239" s="474"/>
      <c r="AT239" s="474"/>
      <c r="AU239" s="474"/>
      <c r="AV239" s="474"/>
      <c r="AW239" s="474"/>
      <c r="AX239" s="474"/>
      <c r="AY239" s="474"/>
      <c r="AZ239" s="474"/>
      <c r="BA239" s="474"/>
      <c r="BB239" s="474"/>
      <c r="BC239" s="474"/>
      <c r="BD239" s="474"/>
      <c r="BE239" s="474"/>
      <c r="BF239" s="474"/>
      <c r="BG239" s="474"/>
      <c r="BH239" s="474"/>
      <c r="BI239" s="474"/>
      <c r="BJ239" s="474"/>
      <c r="BK239" s="474"/>
      <c r="BL239" s="474"/>
      <c r="BM239" s="474"/>
      <c r="BN239" s="474"/>
      <c r="BO239" s="474"/>
      <c r="BP239" s="474"/>
      <c r="BQ239" s="474"/>
      <c r="BR239" s="474"/>
      <c r="BS239" s="474"/>
      <c r="BT239" s="474"/>
      <c r="BU239" s="474"/>
      <c r="BV239" s="474"/>
      <c r="BW239" s="474"/>
      <c r="BX239" s="474"/>
      <c r="BY239" s="474"/>
      <c r="BZ239" s="474"/>
      <c r="CA239" s="474"/>
      <c r="CB239" s="474"/>
      <c r="CC239" s="474"/>
      <c r="CD239" s="474"/>
      <c r="CE239" s="474"/>
      <c r="CF239" s="474"/>
      <c r="CG239" s="474"/>
      <c r="CH239" s="474"/>
      <c r="CI239" s="474"/>
      <c r="CJ239" s="474"/>
      <c r="CK239" s="474"/>
      <c r="CL239" s="474"/>
      <c r="CM239" s="474"/>
      <c r="CN239" s="474"/>
      <c r="CO239" s="474"/>
      <c r="CP239" s="474"/>
      <c r="CQ239" s="474"/>
      <c r="CR239" s="474"/>
      <c r="CS239" s="474"/>
      <c r="CT239" s="474"/>
      <c r="CU239" s="474"/>
      <c r="CV239" s="474"/>
      <c r="CW239" s="474"/>
      <c r="CX239" s="474"/>
      <c r="CY239" s="474"/>
      <c r="CZ239" s="474"/>
      <c r="DA239" s="474"/>
      <c r="DB239" s="474"/>
      <c r="DC239" s="474"/>
      <c r="DD239" s="474"/>
      <c r="DE239" s="474"/>
      <c r="DF239" s="474"/>
      <c r="DG239" s="474"/>
      <c r="DH239" s="474"/>
      <c r="DI239" s="474"/>
      <c r="DJ239" s="474"/>
      <c r="DK239" s="474"/>
      <c r="DL239" s="474"/>
      <c r="DM239" s="474"/>
      <c r="DN239" s="474"/>
      <c r="DO239" s="474"/>
      <c r="DP239" s="474"/>
      <c r="DQ239" s="474"/>
      <c r="DR239" s="474"/>
      <c r="DS239" s="474"/>
      <c r="DT239" s="474"/>
      <c r="DU239" s="474"/>
      <c r="DV239" s="474"/>
      <c r="DW239" s="474"/>
      <c r="DX239" s="474"/>
      <c r="DY239" s="474"/>
      <c r="DZ239" s="474"/>
      <c r="EA239" s="474"/>
      <c r="EB239" s="474"/>
      <c r="EC239" s="474"/>
      <c r="ED239" s="474"/>
      <c r="EE239" s="474"/>
      <c r="EF239" s="474"/>
      <c r="EG239" s="474"/>
      <c r="EH239" s="474"/>
      <c r="EI239" s="474"/>
      <c r="EJ239" s="474"/>
      <c r="EK239" s="474"/>
      <c r="EL239" s="474"/>
      <c r="EM239" s="474"/>
      <c r="EN239" s="474"/>
      <c r="EO239" s="474"/>
      <c r="EP239" s="474"/>
      <c r="EQ239" s="474"/>
      <c r="ER239" s="474"/>
      <c r="ES239" s="474"/>
      <c r="ET239" s="474"/>
      <c r="EU239" s="474"/>
      <c r="EV239" s="474"/>
      <c r="EW239" s="474"/>
      <c r="EX239" s="474"/>
      <c r="EY239" s="474"/>
      <c r="EZ239" s="474"/>
      <c r="FA239" s="474"/>
      <c r="FB239" s="474"/>
      <c r="FC239" s="474"/>
      <c r="FD239" s="474"/>
      <c r="FE239" s="474"/>
      <c r="FF239" s="474"/>
      <c r="FG239" s="474"/>
      <c r="FH239" s="474"/>
      <c r="FI239" s="474"/>
      <c r="FJ239" s="474"/>
      <c r="FK239" s="474"/>
      <c r="FL239" s="474"/>
      <c r="FM239" s="474"/>
      <c r="FN239" s="474"/>
      <c r="FO239" s="474"/>
      <c r="FP239" s="474"/>
      <c r="FQ239" s="474"/>
      <c r="FR239" s="474"/>
      <c r="FS239" s="474"/>
      <c r="FT239" s="474"/>
      <c r="FU239" s="474"/>
      <c r="FV239" s="474"/>
      <c r="FW239" s="474"/>
      <c r="FX239" s="474"/>
      <c r="FY239" s="474"/>
      <c r="FZ239" s="474"/>
      <c r="GA239" s="474"/>
      <c r="GB239" s="474"/>
      <c r="GC239" s="474"/>
      <c r="GD239" s="474"/>
      <c r="GE239" s="474"/>
      <c r="GF239" s="474"/>
      <c r="GG239" s="474"/>
      <c r="GH239" s="474"/>
      <c r="GI239" s="474"/>
      <c r="GJ239" s="474"/>
      <c r="GK239" s="474"/>
      <c r="GL239" s="474"/>
      <c r="GM239" s="474"/>
      <c r="GN239" s="474"/>
      <c r="GO239" s="474"/>
      <c r="GP239" s="474"/>
      <c r="GQ239" s="474"/>
      <c r="GR239" s="474"/>
      <c r="GS239" s="474"/>
      <c r="GT239" s="474"/>
      <c r="GU239" s="474"/>
      <c r="GV239" s="474"/>
      <c r="GW239" s="474"/>
      <c r="GX239" s="474"/>
      <c r="GY239" s="474"/>
      <c r="GZ239" s="474"/>
      <c r="HA239" s="474"/>
      <c r="HB239" s="474"/>
      <c r="HC239" s="474"/>
      <c r="HD239" s="474"/>
      <c r="HE239" s="474"/>
      <c r="HF239" s="474"/>
      <c r="HG239" s="474"/>
      <c r="HH239" s="474"/>
      <c r="HI239" s="474"/>
      <c r="HJ239" s="474"/>
      <c r="HK239" s="474"/>
      <c r="HL239" s="474"/>
      <c r="HM239" s="474"/>
      <c r="HN239" s="474"/>
      <c r="HO239" s="474"/>
      <c r="HP239" s="474"/>
      <c r="HQ239" s="474"/>
      <c r="HR239" s="474"/>
      <c r="HS239" s="474"/>
      <c r="HT239" s="474"/>
      <c r="HU239" s="474"/>
      <c r="HV239" s="474"/>
      <c r="HW239" s="474"/>
      <c r="HX239" s="474"/>
      <c r="HY239" s="474"/>
      <c r="HZ239" s="474"/>
      <c r="IA239" s="474"/>
      <c r="IB239" s="474"/>
      <c r="IC239" s="474"/>
      <c r="ID239" s="474"/>
      <c r="IE239" s="474"/>
      <c r="IF239" s="474"/>
      <c r="IG239" s="474"/>
      <c r="IH239" s="474"/>
      <c r="II239" s="474"/>
      <c r="IJ239" s="474"/>
      <c r="IK239" s="474"/>
      <c r="IL239" s="474"/>
      <c r="IM239" s="474"/>
      <c r="IN239" s="474"/>
      <c r="IO239" s="474"/>
      <c r="IP239" s="474"/>
    </row>
    <row r="240" ht="15" customHeight="1" spans="1:250">
      <c r="A240" s="261" t="s">
        <v>908</v>
      </c>
      <c r="B240" s="240" t="s">
        <v>909</v>
      </c>
      <c r="C240" s="481" t="s">
        <v>910</v>
      </c>
      <c r="D240" s="240" t="s">
        <v>909</v>
      </c>
      <c r="E240" s="240" t="s">
        <v>909</v>
      </c>
      <c r="F240" s="244"/>
      <c r="G240" s="242">
        <f t="shared" si="78"/>
        <v>45778</v>
      </c>
      <c r="H240" s="242">
        <f t="shared" si="76"/>
        <v>45782</v>
      </c>
      <c r="I240" s="244" t="s">
        <v>30</v>
      </c>
      <c r="J240" s="404">
        <f t="shared" si="77"/>
        <v>45775.6666666667</v>
      </c>
      <c r="L240" s="359"/>
      <c r="M240" s="463"/>
      <c r="N240" s="463"/>
      <c r="P240" s="474"/>
      <c r="Q240" s="474"/>
      <c r="R240" s="474"/>
      <c r="S240" s="474"/>
      <c r="T240" s="474"/>
      <c r="U240" s="474"/>
      <c r="V240" s="474"/>
      <c r="W240" s="474"/>
      <c r="X240" s="474"/>
      <c r="Y240" s="474"/>
      <c r="Z240" s="474"/>
      <c r="AA240" s="474"/>
      <c r="AB240" s="474"/>
      <c r="AC240" s="474"/>
      <c r="AD240" s="474"/>
      <c r="AE240" s="474"/>
      <c r="AF240" s="474"/>
      <c r="AG240" s="474"/>
      <c r="AH240" s="474"/>
      <c r="AI240" s="474"/>
      <c r="AJ240" s="474"/>
      <c r="AK240" s="474"/>
      <c r="AL240" s="474"/>
      <c r="AM240" s="474"/>
      <c r="AN240" s="474"/>
      <c r="AO240" s="474"/>
      <c r="AP240" s="474"/>
      <c r="AQ240" s="474"/>
      <c r="AR240" s="474"/>
      <c r="AS240" s="474"/>
      <c r="AT240" s="474"/>
      <c r="AU240" s="474"/>
      <c r="AV240" s="474"/>
      <c r="AW240" s="474"/>
      <c r="AX240" s="474"/>
      <c r="AY240" s="474"/>
      <c r="AZ240" s="474"/>
      <c r="BA240" s="474"/>
      <c r="BB240" s="474"/>
      <c r="BC240" s="474"/>
      <c r="BD240" s="474"/>
      <c r="BE240" s="474"/>
      <c r="BF240" s="474"/>
      <c r="BG240" s="474"/>
      <c r="BH240" s="474"/>
      <c r="BI240" s="474"/>
      <c r="BJ240" s="474"/>
      <c r="BK240" s="474"/>
      <c r="BL240" s="474"/>
      <c r="BM240" s="474"/>
      <c r="BN240" s="474"/>
      <c r="BO240" s="474"/>
      <c r="BP240" s="474"/>
      <c r="BQ240" s="474"/>
      <c r="BR240" s="474"/>
      <c r="BS240" s="474"/>
      <c r="BT240" s="474"/>
      <c r="BU240" s="474"/>
      <c r="BV240" s="474"/>
      <c r="BW240" s="474"/>
      <c r="BX240" s="474"/>
      <c r="BY240" s="474"/>
      <c r="BZ240" s="474"/>
      <c r="CA240" s="474"/>
      <c r="CB240" s="474"/>
      <c r="CC240" s="474"/>
      <c r="CD240" s="474"/>
      <c r="CE240" s="474"/>
      <c r="CF240" s="474"/>
      <c r="CG240" s="474"/>
      <c r="CH240" s="474"/>
      <c r="CI240" s="474"/>
      <c r="CJ240" s="474"/>
      <c r="CK240" s="474"/>
      <c r="CL240" s="474"/>
      <c r="CM240" s="474"/>
      <c r="CN240" s="474"/>
      <c r="CO240" s="474"/>
      <c r="CP240" s="474"/>
      <c r="CQ240" s="474"/>
      <c r="CR240" s="474"/>
      <c r="CS240" s="474"/>
      <c r="CT240" s="474"/>
      <c r="CU240" s="474"/>
      <c r="CV240" s="474"/>
      <c r="CW240" s="474"/>
      <c r="CX240" s="474"/>
      <c r="CY240" s="474"/>
      <c r="CZ240" s="474"/>
      <c r="DA240" s="474"/>
      <c r="DB240" s="474"/>
      <c r="DC240" s="474"/>
      <c r="DD240" s="474"/>
      <c r="DE240" s="474"/>
      <c r="DF240" s="474"/>
      <c r="DG240" s="474"/>
      <c r="DH240" s="474"/>
      <c r="DI240" s="474"/>
      <c r="DJ240" s="474"/>
      <c r="DK240" s="474"/>
      <c r="DL240" s="474"/>
      <c r="DM240" s="474"/>
      <c r="DN240" s="474"/>
      <c r="DO240" s="474"/>
      <c r="DP240" s="474"/>
      <c r="DQ240" s="474"/>
      <c r="DR240" s="474"/>
      <c r="DS240" s="474"/>
      <c r="DT240" s="474"/>
      <c r="DU240" s="474"/>
      <c r="DV240" s="474"/>
      <c r="DW240" s="474"/>
      <c r="DX240" s="474"/>
      <c r="DY240" s="474"/>
      <c r="DZ240" s="474"/>
      <c r="EA240" s="474"/>
      <c r="EB240" s="474"/>
      <c r="EC240" s="474"/>
      <c r="ED240" s="474"/>
      <c r="EE240" s="474"/>
      <c r="EF240" s="474"/>
      <c r="EG240" s="474"/>
      <c r="EH240" s="474"/>
      <c r="EI240" s="474"/>
      <c r="EJ240" s="474"/>
      <c r="EK240" s="474"/>
      <c r="EL240" s="474"/>
      <c r="EM240" s="474"/>
      <c r="EN240" s="474"/>
      <c r="EO240" s="474"/>
      <c r="EP240" s="474"/>
      <c r="EQ240" s="474"/>
      <c r="ER240" s="474"/>
      <c r="ES240" s="474"/>
      <c r="ET240" s="474"/>
      <c r="EU240" s="474"/>
      <c r="EV240" s="474"/>
      <c r="EW240" s="474"/>
      <c r="EX240" s="474"/>
      <c r="EY240" s="474"/>
      <c r="EZ240" s="474"/>
      <c r="FA240" s="474"/>
      <c r="FB240" s="474"/>
      <c r="FC240" s="474"/>
      <c r="FD240" s="474"/>
      <c r="FE240" s="474"/>
      <c r="FF240" s="474"/>
      <c r="FG240" s="474"/>
      <c r="FH240" s="474"/>
      <c r="FI240" s="474"/>
      <c r="FJ240" s="474"/>
      <c r="FK240" s="474"/>
      <c r="FL240" s="474"/>
      <c r="FM240" s="474"/>
      <c r="FN240" s="474"/>
      <c r="FO240" s="474"/>
      <c r="FP240" s="474"/>
      <c r="FQ240" s="474"/>
      <c r="FR240" s="474"/>
      <c r="FS240" s="474"/>
      <c r="FT240" s="474"/>
      <c r="FU240" s="474"/>
      <c r="FV240" s="474"/>
      <c r="FW240" s="474"/>
      <c r="FX240" s="474"/>
      <c r="FY240" s="474"/>
      <c r="FZ240" s="474"/>
      <c r="GA240" s="474"/>
      <c r="GB240" s="474"/>
      <c r="GC240" s="474"/>
      <c r="GD240" s="474"/>
      <c r="GE240" s="474"/>
      <c r="GF240" s="474"/>
      <c r="GG240" s="474"/>
      <c r="GH240" s="474"/>
      <c r="GI240" s="474"/>
      <c r="GJ240" s="474"/>
      <c r="GK240" s="474"/>
      <c r="GL240" s="474"/>
      <c r="GM240" s="474"/>
      <c r="GN240" s="474"/>
      <c r="GO240" s="474"/>
      <c r="GP240" s="474"/>
      <c r="GQ240" s="474"/>
      <c r="GR240" s="474"/>
      <c r="GS240" s="474"/>
      <c r="GT240" s="474"/>
      <c r="GU240" s="474"/>
      <c r="GV240" s="474"/>
      <c r="GW240" s="474"/>
      <c r="GX240" s="474"/>
      <c r="GY240" s="474"/>
      <c r="GZ240" s="474"/>
      <c r="HA240" s="474"/>
      <c r="HB240" s="474"/>
      <c r="HC240" s="474"/>
      <c r="HD240" s="474"/>
      <c r="HE240" s="474"/>
      <c r="HF240" s="474"/>
      <c r="HG240" s="474"/>
      <c r="HH240" s="474"/>
      <c r="HI240" s="474"/>
      <c r="HJ240" s="474"/>
      <c r="HK240" s="474"/>
      <c r="HL240" s="474"/>
      <c r="HM240" s="474"/>
      <c r="HN240" s="474"/>
      <c r="HO240" s="474"/>
      <c r="HP240" s="474"/>
      <c r="HQ240" s="474"/>
      <c r="HR240" s="474"/>
      <c r="HS240" s="474"/>
      <c r="HT240" s="474"/>
      <c r="HU240" s="474"/>
      <c r="HV240" s="474"/>
      <c r="HW240" s="474"/>
      <c r="HX240" s="474"/>
      <c r="HY240" s="474"/>
      <c r="HZ240" s="474"/>
      <c r="IA240" s="474"/>
      <c r="IB240" s="474"/>
      <c r="IC240" s="474"/>
      <c r="ID240" s="474"/>
      <c r="IE240" s="474"/>
      <c r="IF240" s="474"/>
      <c r="IG240" s="474"/>
      <c r="IH240" s="474"/>
      <c r="II240" s="474"/>
      <c r="IJ240" s="474"/>
      <c r="IK240" s="474"/>
      <c r="IL240" s="474"/>
      <c r="IM240" s="474"/>
      <c r="IN240" s="474"/>
      <c r="IO240" s="474"/>
      <c r="IP240" s="474"/>
    </row>
    <row r="241" ht="15" customHeight="1" spans="1:250">
      <c r="A241" s="388"/>
      <c r="B241" s="389"/>
      <c r="C241" s="492"/>
      <c r="D241" s="389"/>
      <c r="E241" s="389"/>
      <c r="F241" s="391"/>
      <c r="G241" s="385"/>
      <c r="H241" s="385"/>
      <c r="I241" s="391"/>
      <c r="J241" s="409"/>
      <c r="L241" s="359"/>
      <c r="M241" s="463"/>
      <c r="N241" s="463"/>
      <c r="P241" s="474"/>
      <c r="Q241" s="474"/>
      <c r="R241" s="474"/>
      <c r="S241" s="474"/>
      <c r="T241" s="474"/>
      <c r="U241" s="474"/>
      <c r="V241" s="474"/>
      <c r="W241" s="474"/>
      <c r="X241" s="474"/>
      <c r="Y241" s="474"/>
      <c r="Z241" s="474"/>
      <c r="AA241" s="474"/>
      <c r="AB241" s="474"/>
      <c r="AC241" s="474"/>
      <c r="AD241" s="474"/>
      <c r="AE241" s="474"/>
      <c r="AF241" s="474"/>
      <c r="AG241" s="474"/>
      <c r="AH241" s="474"/>
      <c r="AI241" s="474"/>
      <c r="AJ241" s="474"/>
      <c r="AK241" s="474"/>
      <c r="AL241" s="474"/>
      <c r="AM241" s="474"/>
      <c r="AN241" s="474"/>
      <c r="AO241" s="474"/>
      <c r="AP241" s="474"/>
      <c r="AQ241" s="474"/>
      <c r="AR241" s="474"/>
      <c r="AS241" s="474"/>
      <c r="AT241" s="474"/>
      <c r="AU241" s="474"/>
      <c r="AV241" s="474"/>
      <c r="AW241" s="474"/>
      <c r="AX241" s="474"/>
      <c r="AY241" s="474"/>
      <c r="AZ241" s="474"/>
      <c r="BA241" s="474"/>
      <c r="BB241" s="474"/>
      <c r="BC241" s="474"/>
      <c r="BD241" s="474"/>
      <c r="BE241" s="474"/>
      <c r="BF241" s="474"/>
      <c r="BG241" s="474"/>
      <c r="BH241" s="474"/>
      <c r="BI241" s="474"/>
      <c r="BJ241" s="474"/>
      <c r="BK241" s="474"/>
      <c r="BL241" s="474"/>
      <c r="BM241" s="474"/>
      <c r="BN241" s="474"/>
      <c r="BO241" s="474"/>
      <c r="BP241" s="474"/>
      <c r="BQ241" s="474"/>
      <c r="BR241" s="474"/>
      <c r="BS241" s="474"/>
      <c r="BT241" s="474"/>
      <c r="BU241" s="474"/>
      <c r="BV241" s="474"/>
      <c r="BW241" s="474"/>
      <c r="BX241" s="474"/>
      <c r="BY241" s="474"/>
      <c r="BZ241" s="474"/>
      <c r="CA241" s="474"/>
      <c r="CB241" s="474"/>
      <c r="CC241" s="474"/>
      <c r="CD241" s="474"/>
      <c r="CE241" s="474"/>
      <c r="CF241" s="474"/>
      <c r="CG241" s="474"/>
      <c r="CH241" s="474"/>
      <c r="CI241" s="474"/>
      <c r="CJ241" s="474"/>
      <c r="CK241" s="474"/>
      <c r="CL241" s="474"/>
      <c r="CM241" s="474"/>
      <c r="CN241" s="474"/>
      <c r="CO241" s="474"/>
      <c r="CP241" s="474"/>
      <c r="CQ241" s="474"/>
      <c r="CR241" s="474"/>
      <c r="CS241" s="474"/>
      <c r="CT241" s="474"/>
      <c r="CU241" s="474"/>
      <c r="CV241" s="474"/>
      <c r="CW241" s="474"/>
      <c r="CX241" s="474"/>
      <c r="CY241" s="474"/>
      <c r="CZ241" s="474"/>
      <c r="DA241" s="474"/>
      <c r="DB241" s="474"/>
      <c r="DC241" s="474"/>
      <c r="DD241" s="474"/>
      <c r="DE241" s="474"/>
      <c r="DF241" s="474"/>
      <c r="DG241" s="474"/>
      <c r="DH241" s="474"/>
      <c r="DI241" s="474"/>
      <c r="DJ241" s="474"/>
      <c r="DK241" s="474"/>
      <c r="DL241" s="474"/>
      <c r="DM241" s="474"/>
      <c r="DN241" s="474"/>
      <c r="DO241" s="474"/>
      <c r="DP241" s="474"/>
      <c r="DQ241" s="474"/>
      <c r="DR241" s="474"/>
      <c r="DS241" s="474"/>
      <c r="DT241" s="474"/>
      <c r="DU241" s="474"/>
      <c r="DV241" s="474"/>
      <c r="DW241" s="474"/>
      <c r="DX241" s="474"/>
      <c r="DY241" s="474"/>
      <c r="DZ241" s="474"/>
      <c r="EA241" s="474"/>
      <c r="EB241" s="474"/>
      <c r="EC241" s="474"/>
      <c r="ED241" s="474"/>
      <c r="EE241" s="474"/>
      <c r="EF241" s="474"/>
      <c r="EG241" s="474"/>
      <c r="EH241" s="474"/>
      <c r="EI241" s="474"/>
      <c r="EJ241" s="474"/>
      <c r="EK241" s="474"/>
      <c r="EL241" s="474"/>
      <c r="EM241" s="474"/>
      <c r="EN241" s="474"/>
      <c r="EO241" s="474"/>
      <c r="EP241" s="474"/>
      <c r="EQ241" s="474"/>
      <c r="ER241" s="474"/>
      <c r="ES241" s="474"/>
      <c r="ET241" s="474"/>
      <c r="EU241" s="474"/>
      <c r="EV241" s="474"/>
      <c r="EW241" s="474"/>
      <c r="EX241" s="474"/>
      <c r="EY241" s="474"/>
      <c r="EZ241" s="474"/>
      <c r="FA241" s="474"/>
      <c r="FB241" s="474"/>
      <c r="FC241" s="474"/>
      <c r="FD241" s="474"/>
      <c r="FE241" s="474"/>
      <c r="FF241" s="474"/>
      <c r="FG241" s="474"/>
      <c r="FH241" s="474"/>
      <c r="FI241" s="474"/>
      <c r="FJ241" s="474"/>
      <c r="FK241" s="474"/>
      <c r="FL241" s="474"/>
      <c r="FM241" s="474"/>
      <c r="FN241" s="474"/>
      <c r="FO241" s="474"/>
      <c r="FP241" s="474"/>
      <c r="FQ241" s="474"/>
      <c r="FR241" s="474"/>
      <c r="FS241" s="474"/>
      <c r="FT241" s="474"/>
      <c r="FU241" s="474"/>
      <c r="FV241" s="474"/>
      <c r="FW241" s="474"/>
      <c r="FX241" s="474"/>
      <c r="FY241" s="474"/>
      <c r="FZ241" s="474"/>
      <c r="GA241" s="474"/>
      <c r="GB241" s="474"/>
      <c r="GC241" s="474"/>
      <c r="GD241" s="474"/>
      <c r="GE241" s="474"/>
      <c r="GF241" s="474"/>
      <c r="GG241" s="474"/>
      <c r="GH241" s="474"/>
      <c r="GI241" s="474"/>
      <c r="GJ241" s="474"/>
      <c r="GK241" s="474"/>
      <c r="GL241" s="474"/>
      <c r="GM241" s="474"/>
      <c r="GN241" s="474"/>
      <c r="GO241" s="474"/>
      <c r="GP241" s="474"/>
      <c r="GQ241" s="474"/>
      <c r="GR241" s="474"/>
      <c r="GS241" s="474"/>
      <c r="GT241" s="474"/>
      <c r="GU241" s="474"/>
      <c r="GV241" s="474"/>
      <c r="GW241" s="474"/>
      <c r="GX241" s="474"/>
      <c r="GY241" s="474"/>
      <c r="GZ241" s="474"/>
      <c r="HA241" s="474"/>
      <c r="HB241" s="474"/>
      <c r="HC241" s="474"/>
      <c r="HD241" s="474"/>
      <c r="HE241" s="474"/>
      <c r="HF241" s="474"/>
      <c r="HG241" s="474"/>
      <c r="HH241" s="474"/>
      <c r="HI241" s="474"/>
      <c r="HJ241" s="474"/>
      <c r="HK241" s="474"/>
      <c r="HL241" s="474"/>
      <c r="HM241" s="474"/>
      <c r="HN241" s="474"/>
      <c r="HO241" s="474"/>
      <c r="HP241" s="474"/>
      <c r="HQ241" s="474"/>
      <c r="HR241" s="474"/>
      <c r="HS241" s="474"/>
      <c r="HT241" s="474"/>
      <c r="HU241" s="474"/>
      <c r="HV241" s="474"/>
      <c r="HW241" s="474"/>
      <c r="HX241" s="474"/>
      <c r="HY241" s="474"/>
      <c r="HZ241" s="474"/>
      <c r="IA241" s="474"/>
      <c r="IB241" s="474"/>
      <c r="IC241" s="474"/>
      <c r="ID241" s="474"/>
      <c r="IE241" s="474"/>
      <c r="IF241" s="474"/>
      <c r="IG241" s="474"/>
      <c r="IH241" s="474"/>
      <c r="II241" s="474"/>
      <c r="IJ241" s="474"/>
      <c r="IK241" s="474"/>
      <c r="IL241" s="474"/>
      <c r="IM241" s="474"/>
      <c r="IN241" s="474"/>
      <c r="IO241" s="474"/>
      <c r="IP241" s="474"/>
    </row>
    <row r="242" spans="1:250">
      <c r="A242" s="381" t="s">
        <v>911</v>
      </c>
      <c r="B242" s="486"/>
      <c r="C242" s="486"/>
      <c r="D242" s="486"/>
      <c r="E242" s="486"/>
      <c r="F242" s="487"/>
      <c r="G242" s="463"/>
      <c r="I242" s="397"/>
      <c r="J242" s="397"/>
      <c r="U242" s="494"/>
      <c r="V242" s="494"/>
      <c r="W242" s="494"/>
      <c r="X242" s="494"/>
      <c r="Y242" s="494"/>
      <c r="Z242" s="494"/>
      <c r="AA242" s="494"/>
      <c r="AB242" s="494"/>
      <c r="AC242" s="494"/>
      <c r="AD242" s="494"/>
      <c r="AE242" s="494"/>
      <c r="AF242" s="494"/>
      <c r="AG242" s="494"/>
      <c r="AH242" s="494"/>
      <c r="AI242" s="494"/>
      <c r="AJ242" s="494"/>
      <c r="AK242" s="494"/>
      <c r="AL242" s="494"/>
      <c r="AM242" s="494"/>
      <c r="AN242" s="494"/>
      <c r="AO242" s="494"/>
      <c r="AP242" s="494"/>
      <c r="AQ242" s="494"/>
      <c r="AR242" s="494"/>
      <c r="AS242" s="494"/>
      <c r="AT242" s="494"/>
      <c r="AU242" s="494"/>
      <c r="AV242" s="494"/>
      <c r="AW242" s="494"/>
      <c r="AX242" s="494"/>
      <c r="AY242" s="494"/>
      <c r="AZ242" s="494"/>
      <c r="BA242" s="494"/>
      <c r="BB242" s="494"/>
      <c r="BC242" s="494"/>
      <c r="BD242" s="494"/>
      <c r="BE242" s="494"/>
      <c r="BF242" s="494"/>
      <c r="BG242" s="494"/>
      <c r="BH242" s="494"/>
      <c r="BI242" s="494"/>
      <c r="BJ242" s="494"/>
      <c r="BK242" s="494"/>
      <c r="BL242" s="494"/>
      <c r="BM242" s="494"/>
      <c r="BN242" s="494"/>
      <c r="BO242" s="494"/>
      <c r="BP242" s="494"/>
      <c r="BQ242" s="494"/>
      <c r="BR242" s="494"/>
      <c r="BS242" s="494"/>
      <c r="BT242" s="494"/>
      <c r="BU242" s="494"/>
      <c r="BV242" s="494"/>
      <c r="BW242" s="494"/>
      <c r="BX242" s="494"/>
      <c r="BY242" s="494"/>
      <c r="BZ242" s="494"/>
      <c r="CA242" s="494"/>
      <c r="CB242" s="494"/>
      <c r="CC242" s="494"/>
      <c r="CD242" s="494"/>
      <c r="CE242" s="494"/>
      <c r="CF242" s="494"/>
      <c r="CG242" s="494"/>
      <c r="CH242" s="494"/>
      <c r="CI242" s="494"/>
      <c r="CJ242" s="494"/>
      <c r="CK242" s="494"/>
      <c r="CL242" s="494"/>
      <c r="CM242" s="494"/>
      <c r="CN242" s="494"/>
      <c r="CO242" s="494"/>
      <c r="CP242" s="494"/>
      <c r="CQ242" s="494"/>
      <c r="CR242" s="494"/>
      <c r="CS242" s="494"/>
      <c r="CT242" s="494"/>
      <c r="CU242" s="494"/>
      <c r="CV242" s="494"/>
      <c r="CW242" s="494"/>
      <c r="CX242" s="494"/>
      <c r="CY242" s="494"/>
      <c r="CZ242" s="494"/>
      <c r="DA242" s="494"/>
      <c r="DB242" s="494"/>
      <c r="DC242" s="494"/>
      <c r="DD242" s="494"/>
      <c r="DE242" s="494"/>
      <c r="DF242" s="494"/>
      <c r="DG242" s="494"/>
      <c r="DH242" s="494"/>
      <c r="DI242" s="494"/>
      <c r="DJ242" s="494"/>
      <c r="DK242" s="494"/>
      <c r="DL242" s="494"/>
      <c r="DM242" s="494"/>
      <c r="DN242" s="494"/>
      <c r="DO242" s="494"/>
      <c r="DP242" s="494"/>
      <c r="DQ242" s="494"/>
      <c r="DR242" s="494"/>
      <c r="DS242" s="494"/>
      <c r="DT242" s="494"/>
      <c r="DU242" s="494"/>
      <c r="DV242" s="494"/>
      <c r="DW242" s="494"/>
      <c r="DX242" s="494"/>
      <c r="DY242" s="494"/>
      <c r="DZ242" s="494"/>
      <c r="EA242" s="494"/>
      <c r="EB242" s="494"/>
      <c r="EC242" s="494"/>
      <c r="ED242" s="494"/>
      <c r="EE242" s="494"/>
      <c r="EF242" s="494"/>
      <c r="EG242" s="494"/>
      <c r="EH242" s="494"/>
      <c r="EI242" s="494"/>
      <c r="EJ242" s="494"/>
      <c r="EK242" s="494"/>
      <c r="EL242" s="494"/>
      <c r="EM242" s="494"/>
      <c r="EN242" s="494"/>
      <c r="EO242" s="494"/>
      <c r="EP242" s="494"/>
      <c r="EQ242" s="494"/>
      <c r="ER242" s="494"/>
      <c r="ES242" s="494"/>
      <c r="ET242" s="494"/>
      <c r="EU242" s="494"/>
      <c r="EV242" s="494"/>
      <c r="EW242" s="494"/>
      <c r="EX242" s="494"/>
      <c r="EY242" s="494"/>
      <c r="EZ242" s="494"/>
      <c r="FA242" s="494"/>
      <c r="FB242" s="494"/>
      <c r="FC242" s="494"/>
      <c r="FD242" s="494"/>
      <c r="FE242" s="494"/>
      <c r="FF242" s="494"/>
      <c r="FG242" s="494"/>
      <c r="FH242" s="494"/>
      <c r="FI242" s="494"/>
      <c r="FJ242" s="494"/>
      <c r="FK242" s="494"/>
      <c r="FL242" s="494"/>
      <c r="FM242" s="494"/>
      <c r="FN242" s="494"/>
      <c r="FO242" s="494"/>
      <c r="FP242" s="494"/>
      <c r="FQ242" s="494"/>
      <c r="FR242" s="494"/>
      <c r="FS242" s="494"/>
      <c r="FT242" s="494"/>
      <c r="FU242" s="494"/>
      <c r="FV242" s="494"/>
      <c r="FW242" s="494"/>
      <c r="FX242" s="494"/>
      <c r="FY242" s="494"/>
      <c r="FZ242" s="494"/>
      <c r="GA242" s="494"/>
      <c r="GB242" s="494"/>
      <c r="GC242" s="494"/>
      <c r="GD242" s="494"/>
      <c r="GE242" s="494"/>
      <c r="GF242" s="494"/>
      <c r="GG242" s="494"/>
      <c r="GH242" s="494"/>
      <c r="GI242" s="494"/>
      <c r="GJ242" s="494"/>
      <c r="GK242" s="494"/>
      <c r="GL242" s="494"/>
      <c r="GM242" s="494"/>
      <c r="GN242" s="494"/>
      <c r="GO242" s="494"/>
      <c r="GP242" s="494"/>
      <c r="GQ242" s="494"/>
      <c r="GR242" s="494"/>
      <c r="GS242" s="494"/>
      <c r="GT242" s="494"/>
      <c r="GU242" s="494"/>
      <c r="GV242" s="494"/>
      <c r="GW242" s="494"/>
      <c r="GX242" s="494"/>
      <c r="GY242" s="494"/>
      <c r="GZ242" s="494"/>
      <c r="HA242" s="494"/>
      <c r="HB242" s="494"/>
      <c r="HC242" s="494"/>
      <c r="HD242" s="494"/>
      <c r="HE242" s="494"/>
      <c r="HF242" s="494"/>
      <c r="HG242" s="494"/>
      <c r="HH242" s="494"/>
      <c r="HI242" s="494"/>
      <c r="HJ242" s="494"/>
      <c r="HK242" s="494"/>
      <c r="HL242" s="494"/>
      <c r="HM242" s="494"/>
      <c r="HN242" s="494"/>
      <c r="HO242" s="494"/>
      <c r="HP242" s="494"/>
      <c r="HQ242" s="494"/>
      <c r="HR242" s="494"/>
      <c r="HS242" s="494"/>
      <c r="HT242" s="494"/>
      <c r="HU242" s="494"/>
      <c r="HV242" s="494"/>
      <c r="HW242" s="494"/>
      <c r="HX242" s="494"/>
      <c r="HY242" s="494"/>
      <c r="HZ242" s="494"/>
      <c r="IA242" s="494"/>
      <c r="IB242" s="494"/>
      <c r="IC242" s="494"/>
      <c r="ID242" s="494"/>
      <c r="IE242" s="494"/>
      <c r="IF242" s="494"/>
      <c r="IG242" s="494"/>
      <c r="IH242" s="494"/>
      <c r="II242" s="494"/>
      <c r="IJ242" s="494"/>
      <c r="IK242" s="494"/>
      <c r="IL242" s="494"/>
      <c r="IM242" s="494"/>
      <c r="IN242" s="494"/>
      <c r="IO242" s="494"/>
      <c r="IP242" s="494"/>
    </row>
    <row r="243" s="355" customFormat="1" ht="15" customHeight="1" spans="1:250">
      <c r="A243" s="442" t="s">
        <v>593</v>
      </c>
      <c r="B243" s="398" t="s">
        <v>4</v>
      </c>
      <c r="C243" s="369" t="s">
        <v>594</v>
      </c>
      <c r="D243" s="398" t="s">
        <v>595</v>
      </c>
      <c r="E243" s="398" t="s">
        <v>7</v>
      </c>
      <c r="F243" s="488" t="s">
        <v>66</v>
      </c>
      <c r="G243" s="464" t="s">
        <v>10</v>
      </c>
      <c r="H243" s="489" t="s">
        <v>797</v>
      </c>
      <c r="I243" s="464" t="s">
        <v>3</v>
      </c>
      <c r="J243" s="368" t="s">
        <v>599</v>
      </c>
      <c r="M243" s="403"/>
      <c r="N243" s="403"/>
      <c r="O243" s="403"/>
      <c r="T243" s="495"/>
      <c r="U243" s="495"/>
      <c r="V243" s="495"/>
      <c r="W243" s="495"/>
      <c r="X243" s="495"/>
      <c r="Y243" s="495"/>
      <c r="Z243" s="495"/>
      <c r="AA243" s="495"/>
      <c r="AB243" s="495"/>
      <c r="AC243" s="495"/>
      <c r="AD243" s="495"/>
      <c r="AE243" s="495"/>
      <c r="AF243" s="495"/>
      <c r="AG243" s="495"/>
      <c r="AH243" s="495"/>
      <c r="AI243" s="495"/>
      <c r="AJ243" s="495"/>
      <c r="AK243" s="495"/>
      <c r="AL243" s="495"/>
      <c r="AM243" s="495"/>
      <c r="AN243" s="495"/>
      <c r="AO243" s="495"/>
      <c r="AP243" s="495"/>
      <c r="AQ243" s="495"/>
      <c r="AR243" s="495"/>
      <c r="AS243" s="495"/>
      <c r="AT243" s="495"/>
      <c r="AU243" s="495"/>
      <c r="AV243" s="495"/>
      <c r="AW243" s="495"/>
      <c r="AX243" s="495"/>
      <c r="AY243" s="495"/>
      <c r="AZ243" s="495"/>
      <c r="BA243" s="495"/>
      <c r="BB243" s="495"/>
      <c r="BC243" s="495"/>
      <c r="BD243" s="495"/>
      <c r="BE243" s="495"/>
      <c r="BF243" s="495"/>
      <c r="BG243" s="495"/>
      <c r="BH243" s="495"/>
      <c r="BI243" s="495"/>
      <c r="BJ243" s="495"/>
      <c r="BK243" s="495"/>
      <c r="BL243" s="495"/>
      <c r="BM243" s="495"/>
      <c r="BN243" s="495"/>
      <c r="BO243" s="495"/>
      <c r="BP243" s="495"/>
      <c r="BQ243" s="495"/>
      <c r="BR243" s="495"/>
      <c r="BS243" s="495"/>
      <c r="BT243" s="495"/>
      <c r="BU243" s="495"/>
      <c r="BV243" s="495"/>
      <c r="BW243" s="495"/>
      <c r="BX243" s="495"/>
      <c r="BY243" s="495"/>
      <c r="BZ243" s="495"/>
      <c r="CA243" s="495"/>
      <c r="CB243" s="495"/>
      <c r="CC243" s="495"/>
      <c r="CD243" s="495"/>
      <c r="CE243" s="495"/>
      <c r="CF243" s="495"/>
      <c r="CG243" s="495"/>
      <c r="CH243" s="495"/>
      <c r="CI243" s="495"/>
      <c r="CJ243" s="495"/>
      <c r="CK243" s="495"/>
      <c r="CL243" s="495"/>
      <c r="CM243" s="495"/>
      <c r="CN243" s="495"/>
      <c r="CO243" s="495"/>
      <c r="CP243" s="495"/>
      <c r="CQ243" s="495"/>
      <c r="CR243" s="495"/>
      <c r="CS243" s="495"/>
      <c r="CT243" s="495"/>
      <c r="CU243" s="495"/>
      <c r="CV243" s="495"/>
      <c r="CW243" s="495"/>
      <c r="CX243" s="495"/>
      <c r="CY243" s="495"/>
      <c r="CZ243" s="495"/>
      <c r="DA243" s="495"/>
      <c r="DB243" s="495"/>
      <c r="DC243" s="495"/>
      <c r="DD243" s="495"/>
      <c r="DE243" s="495"/>
      <c r="DF243" s="495"/>
      <c r="DG243" s="495"/>
      <c r="DH243" s="495"/>
      <c r="DI243" s="495"/>
      <c r="DJ243" s="495"/>
      <c r="DK243" s="495"/>
      <c r="DL243" s="495"/>
      <c r="DM243" s="495"/>
      <c r="DN243" s="495"/>
      <c r="DO243" s="495"/>
      <c r="DP243" s="495"/>
      <c r="DQ243" s="495"/>
      <c r="DR243" s="495"/>
      <c r="DS243" s="495"/>
      <c r="DT243" s="495"/>
      <c r="DU243" s="495"/>
      <c r="DV243" s="495"/>
      <c r="DW243" s="495"/>
      <c r="DX243" s="495"/>
      <c r="DY243" s="495"/>
      <c r="DZ243" s="495"/>
      <c r="EA243" s="495"/>
      <c r="EB243" s="495"/>
      <c r="EC243" s="495"/>
      <c r="ED243" s="495"/>
      <c r="EE243" s="495"/>
      <c r="EF243" s="495"/>
      <c r="EG243" s="495"/>
      <c r="EH243" s="495"/>
      <c r="EI243" s="495"/>
      <c r="EJ243" s="495"/>
      <c r="EK243" s="495"/>
      <c r="EL243" s="495"/>
      <c r="EM243" s="495"/>
      <c r="EN243" s="495"/>
      <c r="EO243" s="495"/>
      <c r="EP243" s="495"/>
      <c r="EQ243" s="495"/>
      <c r="ER243" s="495"/>
      <c r="ES243" s="495"/>
      <c r="ET243" s="495"/>
      <c r="EU243" s="495"/>
      <c r="EV243" s="495"/>
      <c r="EW243" s="495"/>
      <c r="EX243" s="495"/>
      <c r="EY243" s="495"/>
      <c r="EZ243" s="495"/>
      <c r="FA243" s="495"/>
      <c r="FB243" s="495"/>
      <c r="FC243" s="495"/>
      <c r="FD243" s="495"/>
      <c r="FE243" s="495"/>
      <c r="FF243" s="495"/>
      <c r="FG243" s="495"/>
      <c r="FH243" s="495"/>
      <c r="FI243" s="495"/>
      <c r="FJ243" s="495"/>
      <c r="FK243" s="495"/>
      <c r="FL243" s="495"/>
      <c r="FM243" s="495"/>
      <c r="FN243" s="495"/>
      <c r="FO243" s="495"/>
      <c r="FP243" s="495"/>
      <c r="FQ243" s="495"/>
      <c r="FR243" s="495"/>
      <c r="FS243" s="495"/>
      <c r="FT243" s="495"/>
      <c r="FU243" s="495"/>
      <c r="FV243" s="495"/>
      <c r="FW243" s="495"/>
      <c r="FX243" s="495"/>
      <c r="FY243" s="495"/>
      <c r="FZ243" s="495"/>
      <c r="GA243" s="495"/>
      <c r="GB243" s="495"/>
      <c r="GC243" s="495"/>
      <c r="GD243" s="495"/>
      <c r="GE243" s="495"/>
      <c r="GF243" s="495"/>
      <c r="GG243" s="495"/>
      <c r="GH243" s="495"/>
      <c r="GI243" s="495"/>
      <c r="GJ243" s="495"/>
      <c r="GK243" s="495"/>
      <c r="GL243" s="495"/>
      <c r="GM243" s="495"/>
      <c r="GN243" s="495"/>
      <c r="GO243" s="495"/>
      <c r="GP243" s="495"/>
      <c r="GQ243" s="495"/>
      <c r="GR243" s="495"/>
      <c r="GS243" s="495"/>
      <c r="GT243" s="495"/>
      <c r="GU243" s="495"/>
      <c r="GV243" s="495"/>
      <c r="GW243" s="495"/>
      <c r="GX243" s="495"/>
      <c r="GY243" s="495"/>
      <c r="GZ243" s="495"/>
      <c r="HA243" s="495"/>
      <c r="HB243" s="495"/>
      <c r="HC243" s="495"/>
      <c r="HD243" s="495"/>
      <c r="HE243" s="495"/>
      <c r="HF243" s="495"/>
      <c r="HG243" s="495"/>
      <c r="HH243" s="495"/>
      <c r="HI243" s="495"/>
      <c r="HJ243" s="495"/>
      <c r="HK243" s="495"/>
      <c r="HL243" s="495"/>
      <c r="HM243" s="495"/>
      <c r="HN243" s="495"/>
      <c r="HO243" s="495"/>
      <c r="HP243" s="495"/>
      <c r="HQ243" s="495"/>
      <c r="HR243" s="495"/>
      <c r="HS243" s="495"/>
      <c r="HT243" s="495"/>
      <c r="HU243" s="495"/>
      <c r="HV243" s="495"/>
      <c r="HW243" s="495"/>
      <c r="HX243" s="495"/>
      <c r="HY243" s="495"/>
      <c r="HZ243" s="495"/>
      <c r="IA243" s="495"/>
      <c r="IB243" s="495"/>
      <c r="IC243" s="495"/>
      <c r="ID243" s="495"/>
      <c r="IE243" s="495"/>
      <c r="IF243" s="495"/>
      <c r="IG243" s="495"/>
      <c r="IH243" s="495"/>
      <c r="II243" s="495"/>
      <c r="IJ243" s="495"/>
      <c r="IK243" s="495"/>
      <c r="IL243" s="495"/>
      <c r="IM243" s="495"/>
      <c r="IN243" s="495"/>
      <c r="IO243" s="495"/>
      <c r="IP243" s="495"/>
    </row>
    <row r="244" ht="15" customHeight="1" spans="1:250">
      <c r="A244" s="261" t="s">
        <v>912</v>
      </c>
      <c r="B244" s="240" t="s">
        <v>575</v>
      </c>
      <c r="C244" s="481" t="s">
        <v>913</v>
      </c>
      <c r="D244" s="240" t="s">
        <v>914</v>
      </c>
      <c r="E244" s="240" t="s">
        <v>575</v>
      </c>
      <c r="F244" s="244"/>
      <c r="G244" s="242">
        <v>45752</v>
      </c>
      <c r="H244" s="242">
        <f>G244+4</f>
        <v>45756</v>
      </c>
      <c r="I244" s="244" t="s">
        <v>915</v>
      </c>
      <c r="J244" s="404">
        <f>G244-3+TIME(16,0,0)</f>
        <v>45749.6666666667</v>
      </c>
      <c r="K244" s="361" t="s">
        <v>592</v>
      </c>
      <c r="M244" s="463"/>
      <c r="N244" s="463"/>
      <c r="P244" s="474"/>
      <c r="Q244" s="474"/>
      <c r="R244" s="474"/>
      <c r="S244" s="474"/>
      <c r="T244" s="474"/>
      <c r="U244" s="474"/>
      <c r="V244" s="474"/>
      <c r="W244" s="474"/>
      <c r="X244" s="474"/>
      <c r="Y244" s="474"/>
      <c r="Z244" s="474"/>
      <c r="AA244" s="474"/>
      <c r="AB244" s="474"/>
      <c r="AC244" s="474"/>
      <c r="AD244" s="474"/>
      <c r="AE244" s="474"/>
      <c r="AF244" s="474"/>
      <c r="AG244" s="474"/>
      <c r="AH244" s="474"/>
      <c r="AI244" s="474"/>
      <c r="AJ244" s="474"/>
      <c r="AK244" s="474"/>
      <c r="AL244" s="474"/>
      <c r="AM244" s="474"/>
      <c r="AN244" s="474"/>
      <c r="AO244" s="474"/>
      <c r="AP244" s="474"/>
      <c r="AQ244" s="474"/>
      <c r="AR244" s="474"/>
      <c r="AS244" s="474"/>
      <c r="AT244" s="474"/>
      <c r="AU244" s="474"/>
      <c r="AV244" s="474"/>
      <c r="AW244" s="474"/>
      <c r="AX244" s="474"/>
      <c r="AY244" s="474"/>
      <c r="AZ244" s="474"/>
      <c r="BA244" s="474"/>
      <c r="BB244" s="474"/>
      <c r="BC244" s="474"/>
      <c r="BD244" s="474"/>
      <c r="BE244" s="474"/>
      <c r="BF244" s="474"/>
      <c r="BG244" s="474"/>
      <c r="BH244" s="474"/>
      <c r="BI244" s="474"/>
      <c r="BJ244" s="474"/>
      <c r="BK244" s="474"/>
      <c r="BL244" s="474"/>
      <c r="BM244" s="474"/>
      <c r="BN244" s="474"/>
      <c r="BO244" s="474"/>
      <c r="BP244" s="474"/>
      <c r="BQ244" s="474"/>
      <c r="BR244" s="474"/>
      <c r="BS244" s="474"/>
      <c r="BT244" s="474"/>
      <c r="BU244" s="474"/>
      <c r="BV244" s="474"/>
      <c r="BW244" s="474"/>
      <c r="BX244" s="474"/>
      <c r="BY244" s="474"/>
      <c r="BZ244" s="474"/>
      <c r="CA244" s="474"/>
      <c r="CB244" s="474"/>
      <c r="CC244" s="474"/>
      <c r="CD244" s="474"/>
      <c r="CE244" s="474"/>
      <c r="CF244" s="474"/>
      <c r="CG244" s="474"/>
      <c r="CH244" s="474"/>
      <c r="CI244" s="474"/>
      <c r="CJ244" s="474"/>
      <c r="CK244" s="474"/>
      <c r="CL244" s="474"/>
      <c r="CM244" s="474"/>
      <c r="CN244" s="474"/>
      <c r="CO244" s="474"/>
      <c r="CP244" s="474"/>
      <c r="CQ244" s="474"/>
      <c r="CR244" s="474"/>
      <c r="CS244" s="474"/>
      <c r="CT244" s="474"/>
      <c r="CU244" s="474"/>
      <c r="CV244" s="474"/>
      <c r="CW244" s="474"/>
      <c r="CX244" s="474"/>
      <c r="CY244" s="474"/>
      <c r="CZ244" s="474"/>
      <c r="DA244" s="474"/>
      <c r="DB244" s="474"/>
      <c r="DC244" s="474"/>
      <c r="DD244" s="474"/>
      <c r="DE244" s="474"/>
      <c r="DF244" s="474"/>
      <c r="DG244" s="474"/>
      <c r="DH244" s="474"/>
      <c r="DI244" s="474"/>
      <c r="DJ244" s="474"/>
      <c r="DK244" s="474"/>
      <c r="DL244" s="474"/>
      <c r="DM244" s="474"/>
      <c r="DN244" s="474"/>
      <c r="DO244" s="474"/>
      <c r="DP244" s="474"/>
      <c r="DQ244" s="474"/>
      <c r="DR244" s="474"/>
      <c r="DS244" s="474"/>
      <c r="DT244" s="474"/>
      <c r="DU244" s="474"/>
      <c r="DV244" s="474"/>
      <c r="DW244" s="474"/>
      <c r="DX244" s="474"/>
      <c r="DY244" s="474"/>
      <c r="DZ244" s="474"/>
      <c r="EA244" s="474"/>
      <c r="EB244" s="474"/>
      <c r="EC244" s="474"/>
      <c r="ED244" s="474"/>
      <c r="EE244" s="474"/>
      <c r="EF244" s="474"/>
      <c r="EG244" s="474"/>
      <c r="EH244" s="474"/>
      <c r="EI244" s="474"/>
      <c r="EJ244" s="474"/>
      <c r="EK244" s="474"/>
      <c r="EL244" s="474"/>
      <c r="EM244" s="474"/>
      <c r="EN244" s="474"/>
      <c r="EO244" s="474"/>
      <c r="EP244" s="474"/>
      <c r="EQ244" s="474"/>
      <c r="ER244" s="474"/>
      <c r="ES244" s="474"/>
      <c r="ET244" s="474"/>
      <c r="EU244" s="474"/>
      <c r="EV244" s="474"/>
      <c r="EW244" s="474"/>
      <c r="EX244" s="474"/>
      <c r="EY244" s="474"/>
      <c r="EZ244" s="474"/>
      <c r="FA244" s="474"/>
      <c r="FB244" s="474"/>
      <c r="FC244" s="474"/>
      <c r="FD244" s="474"/>
      <c r="FE244" s="474"/>
      <c r="FF244" s="474"/>
      <c r="FG244" s="474"/>
      <c r="FH244" s="474"/>
      <c r="FI244" s="474"/>
      <c r="FJ244" s="474"/>
      <c r="FK244" s="474"/>
      <c r="FL244" s="474"/>
      <c r="FM244" s="474"/>
      <c r="FN244" s="474"/>
      <c r="FO244" s="474"/>
      <c r="FP244" s="474"/>
      <c r="FQ244" s="474"/>
      <c r="FR244" s="474"/>
      <c r="FS244" s="474"/>
      <c r="FT244" s="474"/>
      <c r="FU244" s="474"/>
      <c r="FV244" s="474"/>
      <c r="FW244" s="474"/>
      <c r="FX244" s="474"/>
      <c r="FY244" s="474"/>
      <c r="FZ244" s="474"/>
      <c r="GA244" s="474"/>
      <c r="GB244" s="474"/>
      <c r="GC244" s="474"/>
      <c r="GD244" s="474"/>
      <c r="GE244" s="474"/>
      <c r="GF244" s="474"/>
      <c r="GG244" s="474"/>
      <c r="GH244" s="474"/>
      <c r="GI244" s="474"/>
      <c r="GJ244" s="474"/>
      <c r="GK244" s="474"/>
      <c r="GL244" s="474"/>
      <c r="GM244" s="474"/>
      <c r="GN244" s="474"/>
      <c r="GO244" s="474"/>
      <c r="GP244" s="474"/>
      <c r="GQ244" s="474"/>
      <c r="GR244" s="474"/>
      <c r="GS244" s="474"/>
      <c r="GT244" s="474"/>
      <c r="GU244" s="474"/>
      <c r="GV244" s="474"/>
      <c r="GW244" s="474"/>
      <c r="GX244" s="474"/>
      <c r="GY244" s="474"/>
      <c r="GZ244" s="474"/>
      <c r="HA244" s="474"/>
      <c r="HB244" s="474"/>
      <c r="HC244" s="474"/>
      <c r="HD244" s="474"/>
      <c r="HE244" s="474"/>
      <c r="HF244" s="474"/>
      <c r="HG244" s="474"/>
      <c r="HH244" s="474"/>
      <c r="HI244" s="474"/>
      <c r="HJ244" s="474"/>
      <c r="HK244" s="474"/>
      <c r="HL244" s="474"/>
      <c r="HM244" s="474"/>
      <c r="HN244" s="474"/>
      <c r="HO244" s="474"/>
      <c r="HP244" s="474"/>
      <c r="HQ244" s="474"/>
      <c r="HR244" s="474"/>
      <c r="HS244" s="474"/>
      <c r="HT244" s="474"/>
      <c r="HU244" s="474"/>
      <c r="HV244" s="474"/>
      <c r="HW244" s="474"/>
      <c r="HX244" s="474"/>
      <c r="HY244" s="474"/>
      <c r="HZ244" s="474"/>
      <c r="IA244" s="474"/>
      <c r="IB244" s="474"/>
      <c r="IC244" s="474"/>
      <c r="ID244" s="474"/>
      <c r="IE244" s="474"/>
      <c r="IF244" s="474"/>
      <c r="IG244" s="474"/>
      <c r="IH244" s="474"/>
      <c r="II244" s="474"/>
      <c r="IJ244" s="474"/>
      <c r="IK244" s="474"/>
      <c r="IL244" s="474"/>
      <c r="IM244" s="474"/>
      <c r="IN244" s="474"/>
      <c r="IO244" s="474"/>
      <c r="IP244" s="474"/>
    </row>
    <row r="245" ht="15" customHeight="1" spans="1:250">
      <c r="A245" s="261" t="s">
        <v>562</v>
      </c>
      <c r="B245" s="240"/>
      <c r="C245" s="481"/>
      <c r="D245" s="240"/>
      <c r="E245" s="240"/>
      <c r="F245" s="244"/>
      <c r="G245" s="242">
        <f>G244+7</f>
        <v>45759</v>
      </c>
      <c r="H245" s="242">
        <f t="shared" ref="H245:H248" si="79">G245+4</f>
        <v>45763</v>
      </c>
      <c r="I245" s="244"/>
      <c r="J245" s="404">
        <f>G245-3+TIME(16,0,0)</f>
        <v>45756.6666666667</v>
      </c>
      <c r="M245" s="463"/>
      <c r="N245" s="463"/>
      <c r="P245" s="474"/>
      <c r="Q245" s="474"/>
      <c r="R245" s="474"/>
      <c r="S245" s="474"/>
      <c r="T245" s="474"/>
      <c r="U245" s="474"/>
      <c r="V245" s="474"/>
      <c r="W245" s="474"/>
      <c r="X245" s="474"/>
      <c r="Y245" s="474"/>
      <c r="Z245" s="474"/>
      <c r="AA245" s="474"/>
      <c r="AB245" s="474"/>
      <c r="AC245" s="474"/>
      <c r="AD245" s="474"/>
      <c r="AE245" s="474"/>
      <c r="AF245" s="474"/>
      <c r="AG245" s="474"/>
      <c r="AH245" s="474"/>
      <c r="AI245" s="474"/>
      <c r="AJ245" s="474"/>
      <c r="AK245" s="474"/>
      <c r="AL245" s="474"/>
      <c r="AM245" s="474"/>
      <c r="AN245" s="474"/>
      <c r="AO245" s="474"/>
      <c r="AP245" s="474"/>
      <c r="AQ245" s="474"/>
      <c r="AR245" s="474"/>
      <c r="AS245" s="474"/>
      <c r="AT245" s="474"/>
      <c r="AU245" s="474"/>
      <c r="AV245" s="474"/>
      <c r="AW245" s="474"/>
      <c r="AX245" s="474"/>
      <c r="AY245" s="474"/>
      <c r="AZ245" s="474"/>
      <c r="BA245" s="474"/>
      <c r="BB245" s="474"/>
      <c r="BC245" s="474"/>
      <c r="BD245" s="474"/>
      <c r="BE245" s="474"/>
      <c r="BF245" s="474"/>
      <c r="BG245" s="474"/>
      <c r="BH245" s="474"/>
      <c r="BI245" s="474"/>
      <c r="BJ245" s="474"/>
      <c r="BK245" s="474"/>
      <c r="BL245" s="474"/>
      <c r="BM245" s="474"/>
      <c r="BN245" s="474"/>
      <c r="BO245" s="474"/>
      <c r="BP245" s="474"/>
      <c r="BQ245" s="474"/>
      <c r="BR245" s="474"/>
      <c r="BS245" s="474"/>
      <c r="BT245" s="474"/>
      <c r="BU245" s="474"/>
      <c r="BV245" s="474"/>
      <c r="BW245" s="474"/>
      <c r="BX245" s="474"/>
      <c r="BY245" s="474"/>
      <c r="BZ245" s="474"/>
      <c r="CA245" s="474"/>
      <c r="CB245" s="474"/>
      <c r="CC245" s="474"/>
      <c r="CD245" s="474"/>
      <c r="CE245" s="474"/>
      <c r="CF245" s="474"/>
      <c r="CG245" s="474"/>
      <c r="CH245" s="474"/>
      <c r="CI245" s="474"/>
      <c r="CJ245" s="474"/>
      <c r="CK245" s="474"/>
      <c r="CL245" s="474"/>
      <c r="CM245" s="474"/>
      <c r="CN245" s="474"/>
      <c r="CO245" s="474"/>
      <c r="CP245" s="474"/>
      <c r="CQ245" s="474"/>
      <c r="CR245" s="474"/>
      <c r="CS245" s="474"/>
      <c r="CT245" s="474"/>
      <c r="CU245" s="474"/>
      <c r="CV245" s="474"/>
      <c r="CW245" s="474"/>
      <c r="CX245" s="474"/>
      <c r="CY245" s="474"/>
      <c r="CZ245" s="474"/>
      <c r="DA245" s="474"/>
      <c r="DB245" s="474"/>
      <c r="DC245" s="474"/>
      <c r="DD245" s="474"/>
      <c r="DE245" s="474"/>
      <c r="DF245" s="474"/>
      <c r="DG245" s="474"/>
      <c r="DH245" s="474"/>
      <c r="DI245" s="474"/>
      <c r="DJ245" s="474"/>
      <c r="DK245" s="474"/>
      <c r="DL245" s="474"/>
      <c r="DM245" s="474"/>
      <c r="DN245" s="474"/>
      <c r="DO245" s="474"/>
      <c r="DP245" s="474"/>
      <c r="DQ245" s="474"/>
      <c r="DR245" s="474"/>
      <c r="DS245" s="474"/>
      <c r="DT245" s="474"/>
      <c r="DU245" s="474"/>
      <c r="DV245" s="474"/>
      <c r="DW245" s="474"/>
      <c r="DX245" s="474"/>
      <c r="DY245" s="474"/>
      <c r="DZ245" s="474"/>
      <c r="EA245" s="474"/>
      <c r="EB245" s="474"/>
      <c r="EC245" s="474"/>
      <c r="ED245" s="474"/>
      <c r="EE245" s="474"/>
      <c r="EF245" s="474"/>
      <c r="EG245" s="474"/>
      <c r="EH245" s="474"/>
      <c r="EI245" s="474"/>
      <c r="EJ245" s="474"/>
      <c r="EK245" s="474"/>
      <c r="EL245" s="474"/>
      <c r="EM245" s="474"/>
      <c r="EN245" s="474"/>
      <c r="EO245" s="474"/>
      <c r="EP245" s="474"/>
      <c r="EQ245" s="474"/>
      <c r="ER245" s="474"/>
      <c r="ES245" s="474"/>
      <c r="ET245" s="474"/>
      <c r="EU245" s="474"/>
      <c r="EV245" s="474"/>
      <c r="EW245" s="474"/>
      <c r="EX245" s="474"/>
      <c r="EY245" s="474"/>
      <c r="EZ245" s="474"/>
      <c r="FA245" s="474"/>
      <c r="FB245" s="474"/>
      <c r="FC245" s="474"/>
      <c r="FD245" s="474"/>
      <c r="FE245" s="474"/>
      <c r="FF245" s="474"/>
      <c r="FG245" s="474"/>
      <c r="FH245" s="474"/>
      <c r="FI245" s="474"/>
      <c r="FJ245" s="474"/>
      <c r="FK245" s="474"/>
      <c r="FL245" s="474"/>
      <c r="FM245" s="474"/>
      <c r="FN245" s="474"/>
      <c r="FO245" s="474"/>
      <c r="FP245" s="474"/>
      <c r="FQ245" s="474"/>
      <c r="FR245" s="474"/>
      <c r="FS245" s="474"/>
      <c r="FT245" s="474"/>
      <c r="FU245" s="474"/>
      <c r="FV245" s="474"/>
      <c r="FW245" s="474"/>
      <c r="FX245" s="474"/>
      <c r="FY245" s="474"/>
      <c r="FZ245" s="474"/>
      <c r="GA245" s="474"/>
      <c r="GB245" s="474"/>
      <c r="GC245" s="474"/>
      <c r="GD245" s="474"/>
      <c r="GE245" s="474"/>
      <c r="GF245" s="474"/>
      <c r="GG245" s="474"/>
      <c r="GH245" s="474"/>
      <c r="GI245" s="474"/>
      <c r="GJ245" s="474"/>
      <c r="GK245" s="474"/>
      <c r="GL245" s="474"/>
      <c r="GM245" s="474"/>
      <c r="GN245" s="474"/>
      <c r="GO245" s="474"/>
      <c r="GP245" s="474"/>
      <c r="GQ245" s="474"/>
      <c r="GR245" s="474"/>
      <c r="GS245" s="474"/>
      <c r="GT245" s="474"/>
      <c r="GU245" s="474"/>
      <c r="GV245" s="474"/>
      <c r="GW245" s="474"/>
      <c r="GX245" s="474"/>
      <c r="GY245" s="474"/>
      <c r="GZ245" s="474"/>
      <c r="HA245" s="474"/>
      <c r="HB245" s="474"/>
      <c r="HC245" s="474"/>
      <c r="HD245" s="474"/>
      <c r="HE245" s="474"/>
      <c r="HF245" s="474"/>
      <c r="HG245" s="474"/>
      <c r="HH245" s="474"/>
      <c r="HI245" s="474"/>
      <c r="HJ245" s="474"/>
      <c r="HK245" s="474"/>
      <c r="HL245" s="474"/>
      <c r="HM245" s="474"/>
      <c r="HN245" s="474"/>
      <c r="HO245" s="474"/>
      <c r="HP245" s="474"/>
      <c r="HQ245" s="474"/>
      <c r="HR245" s="474"/>
      <c r="HS245" s="474"/>
      <c r="HT245" s="474"/>
      <c r="HU245" s="474"/>
      <c r="HV245" s="474"/>
      <c r="HW245" s="474"/>
      <c r="HX245" s="474"/>
      <c r="HY245" s="474"/>
      <c r="HZ245" s="474"/>
      <c r="IA245" s="474"/>
      <c r="IB245" s="474"/>
      <c r="IC245" s="474"/>
      <c r="ID245" s="474"/>
      <c r="IE245" s="474"/>
      <c r="IF245" s="474"/>
      <c r="IG245" s="474"/>
      <c r="IH245" s="474"/>
      <c r="II245" s="474"/>
      <c r="IJ245" s="474"/>
      <c r="IK245" s="474"/>
      <c r="IL245" s="474"/>
      <c r="IM245" s="474"/>
      <c r="IN245" s="474"/>
      <c r="IO245" s="474"/>
      <c r="IP245" s="474"/>
    </row>
    <row r="246" ht="15" customHeight="1" spans="1:250">
      <c r="A246" s="261" t="s">
        <v>916</v>
      </c>
      <c r="B246" s="240" t="s">
        <v>917</v>
      </c>
      <c r="C246" s="481" t="s">
        <v>918</v>
      </c>
      <c r="D246" s="240" t="s">
        <v>917</v>
      </c>
      <c r="E246" s="240" t="s">
        <v>917</v>
      </c>
      <c r="F246" s="241"/>
      <c r="G246" s="242">
        <f t="shared" ref="G246:G248" si="80">G245+7</f>
        <v>45766</v>
      </c>
      <c r="H246" s="242">
        <f t="shared" si="79"/>
        <v>45770</v>
      </c>
      <c r="I246" s="244" t="s">
        <v>808</v>
      </c>
      <c r="J246" s="404">
        <f>G246-3+TIME(16,0,0)</f>
        <v>45763.6666666667</v>
      </c>
      <c r="L246" s="359"/>
      <c r="M246" s="463"/>
      <c r="N246" s="463"/>
      <c r="P246" s="474"/>
      <c r="Q246" s="474"/>
      <c r="R246" s="474"/>
      <c r="S246" s="474"/>
      <c r="T246" s="474"/>
      <c r="U246" s="474"/>
      <c r="V246" s="474"/>
      <c r="W246" s="474"/>
      <c r="X246" s="474"/>
      <c r="Y246" s="474"/>
      <c r="Z246" s="474"/>
      <c r="AA246" s="474"/>
      <c r="AB246" s="474"/>
      <c r="AC246" s="474"/>
      <c r="AD246" s="474"/>
      <c r="AE246" s="474"/>
      <c r="AF246" s="474"/>
      <c r="AG246" s="474"/>
      <c r="AH246" s="474"/>
      <c r="AI246" s="474"/>
      <c r="AJ246" s="474"/>
      <c r="AK246" s="474"/>
      <c r="AL246" s="474"/>
      <c r="AM246" s="474"/>
      <c r="AN246" s="474"/>
      <c r="AO246" s="474"/>
      <c r="AP246" s="474"/>
      <c r="AQ246" s="474"/>
      <c r="AR246" s="474"/>
      <c r="AS246" s="474"/>
      <c r="AT246" s="474"/>
      <c r="AU246" s="474"/>
      <c r="AV246" s="474"/>
      <c r="AW246" s="474"/>
      <c r="AX246" s="474"/>
      <c r="AY246" s="474"/>
      <c r="AZ246" s="474"/>
      <c r="BA246" s="474"/>
      <c r="BB246" s="474"/>
      <c r="BC246" s="474"/>
      <c r="BD246" s="474"/>
      <c r="BE246" s="474"/>
      <c r="BF246" s="474"/>
      <c r="BG246" s="474"/>
      <c r="BH246" s="474"/>
      <c r="BI246" s="474"/>
      <c r="BJ246" s="474"/>
      <c r="BK246" s="474"/>
      <c r="BL246" s="474"/>
      <c r="BM246" s="474"/>
      <c r="BN246" s="474"/>
      <c r="BO246" s="474"/>
      <c r="BP246" s="474"/>
      <c r="BQ246" s="474"/>
      <c r="BR246" s="474"/>
      <c r="BS246" s="474"/>
      <c r="BT246" s="474"/>
      <c r="BU246" s="474"/>
      <c r="BV246" s="474"/>
      <c r="BW246" s="474"/>
      <c r="BX246" s="474"/>
      <c r="BY246" s="474"/>
      <c r="BZ246" s="474"/>
      <c r="CA246" s="474"/>
      <c r="CB246" s="474"/>
      <c r="CC246" s="474"/>
      <c r="CD246" s="474"/>
      <c r="CE246" s="474"/>
      <c r="CF246" s="474"/>
      <c r="CG246" s="474"/>
      <c r="CH246" s="474"/>
      <c r="CI246" s="474"/>
      <c r="CJ246" s="474"/>
      <c r="CK246" s="474"/>
      <c r="CL246" s="474"/>
      <c r="CM246" s="474"/>
      <c r="CN246" s="474"/>
      <c r="CO246" s="474"/>
      <c r="CP246" s="474"/>
      <c r="CQ246" s="474"/>
      <c r="CR246" s="474"/>
      <c r="CS246" s="474"/>
      <c r="CT246" s="474"/>
      <c r="CU246" s="474"/>
      <c r="CV246" s="474"/>
      <c r="CW246" s="474"/>
      <c r="CX246" s="474"/>
      <c r="CY246" s="474"/>
      <c r="CZ246" s="474"/>
      <c r="DA246" s="474"/>
      <c r="DB246" s="474"/>
      <c r="DC246" s="474"/>
      <c r="DD246" s="474"/>
      <c r="DE246" s="474"/>
      <c r="DF246" s="474"/>
      <c r="DG246" s="474"/>
      <c r="DH246" s="474"/>
      <c r="DI246" s="474"/>
      <c r="DJ246" s="474"/>
      <c r="DK246" s="474"/>
      <c r="DL246" s="474"/>
      <c r="DM246" s="474"/>
      <c r="DN246" s="474"/>
      <c r="DO246" s="474"/>
      <c r="DP246" s="474"/>
      <c r="DQ246" s="474"/>
      <c r="DR246" s="474"/>
      <c r="DS246" s="474"/>
      <c r="DT246" s="474"/>
      <c r="DU246" s="474"/>
      <c r="DV246" s="474"/>
      <c r="DW246" s="474"/>
      <c r="DX246" s="474"/>
      <c r="DY246" s="474"/>
      <c r="DZ246" s="474"/>
      <c r="EA246" s="474"/>
      <c r="EB246" s="474"/>
      <c r="EC246" s="474"/>
      <c r="ED246" s="474"/>
      <c r="EE246" s="474"/>
      <c r="EF246" s="474"/>
      <c r="EG246" s="474"/>
      <c r="EH246" s="474"/>
      <c r="EI246" s="474"/>
      <c r="EJ246" s="474"/>
      <c r="EK246" s="474"/>
      <c r="EL246" s="474"/>
      <c r="EM246" s="474"/>
      <c r="EN246" s="474"/>
      <c r="EO246" s="474"/>
      <c r="EP246" s="474"/>
      <c r="EQ246" s="474"/>
      <c r="ER246" s="474"/>
      <c r="ES246" s="474"/>
      <c r="ET246" s="474"/>
      <c r="EU246" s="474"/>
      <c r="EV246" s="474"/>
      <c r="EW246" s="474"/>
      <c r="EX246" s="474"/>
      <c r="EY246" s="474"/>
      <c r="EZ246" s="474"/>
      <c r="FA246" s="474"/>
      <c r="FB246" s="474"/>
      <c r="FC246" s="474"/>
      <c r="FD246" s="474"/>
      <c r="FE246" s="474"/>
      <c r="FF246" s="474"/>
      <c r="FG246" s="474"/>
      <c r="FH246" s="474"/>
      <c r="FI246" s="474"/>
      <c r="FJ246" s="474"/>
      <c r="FK246" s="474"/>
      <c r="FL246" s="474"/>
      <c r="FM246" s="474"/>
      <c r="FN246" s="474"/>
      <c r="FO246" s="474"/>
      <c r="FP246" s="474"/>
      <c r="FQ246" s="474"/>
      <c r="FR246" s="474"/>
      <c r="FS246" s="474"/>
      <c r="FT246" s="474"/>
      <c r="FU246" s="474"/>
      <c r="FV246" s="474"/>
      <c r="FW246" s="474"/>
      <c r="FX246" s="474"/>
      <c r="FY246" s="474"/>
      <c r="FZ246" s="474"/>
      <c r="GA246" s="474"/>
      <c r="GB246" s="474"/>
      <c r="GC246" s="474"/>
      <c r="GD246" s="474"/>
      <c r="GE246" s="474"/>
      <c r="GF246" s="474"/>
      <c r="GG246" s="474"/>
      <c r="GH246" s="474"/>
      <c r="GI246" s="474"/>
      <c r="GJ246" s="474"/>
      <c r="GK246" s="474"/>
      <c r="GL246" s="474"/>
      <c r="GM246" s="474"/>
      <c r="GN246" s="474"/>
      <c r="GO246" s="474"/>
      <c r="GP246" s="474"/>
      <c r="GQ246" s="474"/>
      <c r="GR246" s="474"/>
      <c r="GS246" s="474"/>
      <c r="GT246" s="474"/>
      <c r="GU246" s="474"/>
      <c r="GV246" s="474"/>
      <c r="GW246" s="474"/>
      <c r="GX246" s="474"/>
      <c r="GY246" s="474"/>
      <c r="GZ246" s="474"/>
      <c r="HA246" s="474"/>
      <c r="HB246" s="474"/>
      <c r="HC246" s="474"/>
      <c r="HD246" s="474"/>
      <c r="HE246" s="474"/>
      <c r="HF246" s="474"/>
      <c r="HG246" s="474"/>
      <c r="HH246" s="474"/>
      <c r="HI246" s="474"/>
      <c r="HJ246" s="474"/>
      <c r="HK246" s="474"/>
      <c r="HL246" s="474"/>
      <c r="HM246" s="474"/>
      <c r="HN246" s="474"/>
      <c r="HO246" s="474"/>
      <c r="HP246" s="474"/>
      <c r="HQ246" s="474"/>
      <c r="HR246" s="474"/>
      <c r="HS246" s="474"/>
      <c r="HT246" s="474"/>
      <c r="HU246" s="474"/>
      <c r="HV246" s="474"/>
      <c r="HW246" s="474"/>
      <c r="HX246" s="474"/>
      <c r="HY246" s="474"/>
      <c r="HZ246" s="474"/>
      <c r="IA246" s="474"/>
      <c r="IB246" s="474"/>
      <c r="IC246" s="474"/>
      <c r="ID246" s="474"/>
      <c r="IE246" s="474"/>
      <c r="IF246" s="474"/>
      <c r="IG246" s="474"/>
      <c r="IH246" s="474"/>
      <c r="II246" s="474"/>
      <c r="IJ246" s="474"/>
      <c r="IK246" s="474"/>
      <c r="IL246" s="474"/>
      <c r="IM246" s="474"/>
      <c r="IN246" s="474"/>
      <c r="IO246" s="474"/>
      <c r="IP246" s="474"/>
    </row>
    <row r="247" ht="15" customHeight="1" spans="1:250">
      <c r="A247" s="261" t="s">
        <v>919</v>
      </c>
      <c r="B247" s="240" t="s">
        <v>920</v>
      </c>
      <c r="C247" s="481" t="s">
        <v>921</v>
      </c>
      <c r="D247" s="240" t="s">
        <v>922</v>
      </c>
      <c r="E247" s="240" t="s">
        <v>920</v>
      </c>
      <c r="F247" s="244"/>
      <c r="G247" s="242">
        <f t="shared" si="80"/>
        <v>45773</v>
      </c>
      <c r="H247" s="242">
        <f t="shared" si="79"/>
        <v>45777</v>
      </c>
      <c r="I247" s="244" t="s">
        <v>808</v>
      </c>
      <c r="J247" s="404">
        <f>G247-3+TIME(16,0,0)</f>
        <v>45770.6666666667</v>
      </c>
      <c r="L247" s="359"/>
      <c r="M247" s="463"/>
      <c r="N247" s="463"/>
      <c r="P247" s="474"/>
      <c r="Q247" s="474"/>
      <c r="R247" s="474"/>
      <c r="S247" s="474"/>
      <c r="T247" s="474"/>
      <c r="U247" s="474"/>
      <c r="V247" s="474"/>
      <c r="W247" s="474"/>
      <c r="X247" s="474"/>
      <c r="Y247" s="474"/>
      <c r="Z247" s="474"/>
      <c r="AA247" s="474"/>
      <c r="AB247" s="474"/>
      <c r="AC247" s="474"/>
      <c r="AD247" s="474"/>
      <c r="AE247" s="474"/>
      <c r="AF247" s="474"/>
      <c r="AG247" s="474"/>
      <c r="AH247" s="474"/>
      <c r="AI247" s="474"/>
      <c r="AJ247" s="474"/>
      <c r="AK247" s="474"/>
      <c r="AL247" s="474"/>
      <c r="AM247" s="474"/>
      <c r="AN247" s="474"/>
      <c r="AO247" s="474"/>
      <c r="AP247" s="474"/>
      <c r="AQ247" s="474"/>
      <c r="AR247" s="474"/>
      <c r="AS247" s="474"/>
      <c r="AT247" s="474"/>
      <c r="AU247" s="474"/>
      <c r="AV247" s="474"/>
      <c r="AW247" s="474"/>
      <c r="AX247" s="474"/>
      <c r="AY247" s="474"/>
      <c r="AZ247" s="474"/>
      <c r="BA247" s="474"/>
      <c r="BB247" s="474"/>
      <c r="BC247" s="474"/>
      <c r="BD247" s="474"/>
      <c r="BE247" s="474"/>
      <c r="BF247" s="474"/>
      <c r="BG247" s="474"/>
      <c r="BH247" s="474"/>
      <c r="BI247" s="474"/>
      <c r="BJ247" s="474"/>
      <c r="BK247" s="474"/>
      <c r="BL247" s="474"/>
      <c r="BM247" s="474"/>
      <c r="BN247" s="474"/>
      <c r="BO247" s="474"/>
      <c r="BP247" s="474"/>
      <c r="BQ247" s="474"/>
      <c r="BR247" s="474"/>
      <c r="BS247" s="474"/>
      <c r="BT247" s="474"/>
      <c r="BU247" s="474"/>
      <c r="BV247" s="474"/>
      <c r="BW247" s="474"/>
      <c r="BX247" s="474"/>
      <c r="BY247" s="474"/>
      <c r="BZ247" s="474"/>
      <c r="CA247" s="474"/>
      <c r="CB247" s="474"/>
      <c r="CC247" s="474"/>
      <c r="CD247" s="474"/>
      <c r="CE247" s="474"/>
      <c r="CF247" s="474"/>
      <c r="CG247" s="474"/>
      <c r="CH247" s="474"/>
      <c r="CI247" s="474"/>
      <c r="CJ247" s="474"/>
      <c r="CK247" s="474"/>
      <c r="CL247" s="474"/>
      <c r="CM247" s="474"/>
      <c r="CN247" s="474"/>
      <c r="CO247" s="474"/>
      <c r="CP247" s="474"/>
      <c r="CQ247" s="474"/>
      <c r="CR247" s="474"/>
      <c r="CS247" s="474"/>
      <c r="CT247" s="474"/>
      <c r="CU247" s="474"/>
      <c r="CV247" s="474"/>
      <c r="CW247" s="474"/>
      <c r="CX247" s="474"/>
      <c r="CY247" s="474"/>
      <c r="CZ247" s="474"/>
      <c r="DA247" s="474"/>
      <c r="DB247" s="474"/>
      <c r="DC247" s="474"/>
      <c r="DD247" s="474"/>
      <c r="DE247" s="474"/>
      <c r="DF247" s="474"/>
      <c r="DG247" s="474"/>
      <c r="DH247" s="474"/>
      <c r="DI247" s="474"/>
      <c r="DJ247" s="474"/>
      <c r="DK247" s="474"/>
      <c r="DL247" s="474"/>
      <c r="DM247" s="474"/>
      <c r="DN247" s="474"/>
      <c r="DO247" s="474"/>
      <c r="DP247" s="474"/>
      <c r="DQ247" s="474"/>
      <c r="DR247" s="474"/>
      <c r="DS247" s="474"/>
      <c r="DT247" s="474"/>
      <c r="DU247" s="474"/>
      <c r="DV247" s="474"/>
      <c r="DW247" s="474"/>
      <c r="DX247" s="474"/>
      <c r="DY247" s="474"/>
      <c r="DZ247" s="474"/>
      <c r="EA247" s="474"/>
      <c r="EB247" s="474"/>
      <c r="EC247" s="474"/>
      <c r="ED247" s="474"/>
      <c r="EE247" s="474"/>
      <c r="EF247" s="474"/>
      <c r="EG247" s="474"/>
      <c r="EH247" s="474"/>
      <c r="EI247" s="474"/>
      <c r="EJ247" s="474"/>
      <c r="EK247" s="474"/>
      <c r="EL247" s="474"/>
      <c r="EM247" s="474"/>
      <c r="EN247" s="474"/>
      <c r="EO247" s="474"/>
      <c r="EP247" s="474"/>
      <c r="EQ247" s="474"/>
      <c r="ER247" s="474"/>
      <c r="ES247" s="474"/>
      <c r="ET247" s="474"/>
      <c r="EU247" s="474"/>
      <c r="EV247" s="474"/>
      <c r="EW247" s="474"/>
      <c r="EX247" s="474"/>
      <c r="EY247" s="474"/>
      <c r="EZ247" s="474"/>
      <c r="FA247" s="474"/>
      <c r="FB247" s="474"/>
      <c r="FC247" s="474"/>
      <c r="FD247" s="474"/>
      <c r="FE247" s="474"/>
      <c r="FF247" s="474"/>
      <c r="FG247" s="474"/>
      <c r="FH247" s="474"/>
      <c r="FI247" s="474"/>
      <c r="FJ247" s="474"/>
      <c r="FK247" s="474"/>
      <c r="FL247" s="474"/>
      <c r="FM247" s="474"/>
      <c r="FN247" s="474"/>
      <c r="FO247" s="474"/>
      <c r="FP247" s="474"/>
      <c r="FQ247" s="474"/>
      <c r="FR247" s="474"/>
      <c r="FS247" s="474"/>
      <c r="FT247" s="474"/>
      <c r="FU247" s="474"/>
      <c r="FV247" s="474"/>
      <c r="FW247" s="474"/>
      <c r="FX247" s="474"/>
      <c r="FY247" s="474"/>
      <c r="FZ247" s="474"/>
      <c r="GA247" s="474"/>
      <c r="GB247" s="474"/>
      <c r="GC247" s="474"/>
      <c r="GD247" s="474"/>
      <c r="GE247" s="474"/>
      <c r="GF247" s="474"/>
      <c r="GG247" s="474"/>
      <c r="GH247" s="474"/>
      <c r="GI247" s="474"/>
      <c r="GJ247" s="474"/>
      <c r="GK247" s="474"/>
      <c r="GL247" s="474"/>
      <c r="GM247" s="474"/>
      <c r="GN247" s="474"/>
      <c r="GO247" s="474"/>
      <c r="GP247" s="474"/>
      <c r="GQ247" s="474"/>
      <c r="GR247" s="474"/>
      <c r="GS247" s="474"/>
      <c r="GT247" s="474"/>
      <c r="GU247" s="474"/>
      <c r="GV247" s="474"/>
      <c r="GW247" s="474"/>
      <c r="GX247" s="474"/>
      <c r="GY247" s="474"/>
      <c r="GZ247" s="474"/>
      <c r="HA247" s="474"/>
      <c r="HB247" s="474"/>
      <c r="HC247" s="474"/>
      <c r="HD247" s="474"/>
      <c r="HE247" s="474"/>
      <c r="HF247" s="474"/>
      <c r="HG247" s="474"/>
      <c r="HH247" s="474"/>
      <c r="HI247" s="474"/>
      <c r="HJ247" s="474"/>
      <c r="HK247" s="474"/>
      <c r="HL247" s="474"/>
      <c r="HM247" s="474"/>
      <c r="HN247" s="474"/>
      <c r="HO247" s="474"/>
      <c r="HP247" s="474"/>
      <c r="HQ247" s="474"/>
      <c r="HR247" s="474"/>
      <c r="HS247" s="474"/>
      <c r="HT247" s="474"/>
      <c r="HU247" s="474"/>
      <c r="HV247" s="474"/>
      <c r="HW247" s="474"/>
      <c r="HX247" s="474"/>
      <c r="HY247" s="474"/>
      <c r="HZ247" s="474"/>
      <c r="IA247" s="474"/>
      <c r="IB247" s="474"/>
      <c r="IC247" s="474"/>
      <c r="ID247" s="474"/>
      <c r="IE247" s="474"/>
      <c r="IF247" s="474"/>
      <c r="IG247" s="474"/>
      <c r="IH247" s="474"/>
      <c r="II247" s="474"/>
      <c r="IJ247" s="474"/>
      <c r="IK247" s="474"/>
      <c r="IL247" s="474"/>
      <c r="IM247" s="474"/>
      <c r="IN247" s="474"/>
      <c r="IO247" s="474"/>
      <c r="IP247" s="474"/>
    </row>
    <row r="248" ht="15" customHeight="1" spans="1:250">
      <c r="A248" s="261" t="s">
        <v>923</v>
      </c>
      <c r="B248" s="240" t="s">
        <v>924</v>
      </c>
      <c r="C248" s="481" t="s">
        <v>925</v>
      </c>
      <c r="D248" s="240" t="s">
        <v>924</v>
      </c>
      <c r="E248" s="240" t="s">
        <v>924</v>
      </c>
      <c r="F248" s="244"/>
      <c r="G248" s="242">
        <f t="shared" si="80"/>
        <v>45780</v>
      </c>
      <c r="H248" s="242">
        <f t="shared" si="79"/>
        <v>45784</v>
      </c>
      <c r="I248" s="244" t="s">
        <v>30</v>
      </c>
      <c r="J248" s="404">
        <f>G248-3+TIME(16,0,0)</f>
        <v>45777.6666666667</v>
      </c>
      <c r="L248" s="359"/>
      <c r="M248" s="463"/>
      <c r="N248" s="463"/>
      <c r="P248" s="474"/>
      <c r="Q248" s="474"/>
      <c r="R248" s="474"/>
      <c r="S248" s="474"/>
      <c r="T248" s="474"/>
      <c r="U248" s="474"/>
      <c r="V248" s="474"/>
      <c r="W248" s="474"/>
      <c r="X248" s="474"/>
      <c r="Y248" s="474"/>
      <c r="Z248" s="474"/>
      <c r="AA248" s="474"/>
      <c r="AB248" s="474"/>
      <c r="AC248" s="474"/>
      <c r="AD248" s="474"/>
      <c r="AE248" s="474"/>
      <c r="AF248" s="474"/>
      <c r="AG248" s="474"/>
      <c r="AH248" s="474"/>
      <c r="AI248" s="474"/>
      <c r="AJ248" s="474"/>
      <c r="AK248" s="474"/>
      <c r="AL248" s="474"/>
      <c r="AM248" s="474"/>
      <c r="AN248" s="474"/>
      <c r="AO248" s="474"/>
      <c r="AP248" s="474"/>
      <c r="AQ248" s="474"/>
      <c r="AR248" s="474"/>
      <c r="AS248" s="474"/>
      <c r="AT248" s="474"/>
      <c r="AU248" s="474"/>
      <c r="AV248" s="474"/>
      <c r="AW248" s="474"/>
      <c r="AX248" s="474"/>
      <c r="AY248" s="474"/>
      <c r="AZ248" s="474"/>
      <c r="BA248" s="474"/>
      <c r="BB248" s="474"/>
      <c r="BC248" s="474"/>
      <c r="BD248" s="474"/>
      <c r="BE248" s="474"/>
      <c r="BF248" s="474"/>
      <c r="BG248" s="474"/>
      <c r="BH248" s="474"/>
      <c r="BI248" s="474"/>
      <c r="BJ248" s="474"/>
      <c r="BK248" s="474"/>
      <c r="BL248" s="474"/>
      <c r="BM248" s="474"/>
      <c r="BN248" s="474"/>
      <c r="BO248" s="474"/>
      <c r="BP248" s="474"/>
      <c r="BQ248" s="474"/>
      <c r="BR248" s="474"/>
      <c r="BS248" s="474"/>
      <c r="BT248" s="474"/>
      <c r="BU248" s="474"/>
      <c r="BV248" s="474"/>
      <c r="BW248" s="474"/>
      <c r="BX248" s="474"/>
      <c r="BY248" s="474"/>
      <c r="BZ248" s="474"/>
      <c r="CA248" s="474"/>
      <c r="CB248" s="474"/>
      <c r="CC248" s="474"/>
      <c r="CD248" s="474"/>
      <c r="CE248" s="474"/>
      <c r="CF248" s="474"/>
      <c r="CG248" s="474"/>
      <c r="CH248" s="474"/>
      <c r="CI248" s="474"/>
      <c r="CJ248" s="474"/>
      <c r="CK248" s="474"/>
      <c r="CL248" s="474"/>
      <c r="CM248" s="474"/>
      <c r="CN248" s="474"/>
      <c r="CO248" s="474"/>
      <c r="CP248" s="474"/>
      <c r="CQ248" s="474"/>
      <c r="CR248" s="474"/>
      <c r="CS248" s="474"/>
      <c r="CT248" s="474"/>
      <c r="CU248" s="474"/>
      <c r="CV248" s="474"/>
      <c r="CW248" s="474"/>
      <c r="CX248" s="474"/>
      <c r="CY248" s="474"/>
      <c r="CZ248" s="474"/>
      <c r="DA248" s="474"/>
      <c r="DB248" s="474"/>
      <c r="DC248" s="474"/>
      <c r="DD248" s="474"/>
      <c r="DE248" s="474"/>
      <c r="DF248" s="474"/>
      <c r="DG248" s="474"/>
      <c r="DH248" s="474"/>
      <c r="DI248" s="474"/>
      <c r="DJ248" s="474"/>
      <c r="DK248" s="474"/>
      <c r="DL248" s="474"/>
      <c r="DM248" s="474"/>
      <c r="DN248" s="474"/>
      <c r="DO248" s="474"/>
      <c r="DP248" s="474"/>
      <c r="DQ248" s="474"/>
      <c r="DR248" s="474"/>
      <c r="DS248" s="474"/>
      <c r="DT248" s="474"/>
      <c r="DU248" s="474"/>
      <c r="DV248" s="474"/>
      <c r="DW248" s="474"/>
      <c r="DX248" s="474"/>
      <c r="DY248" s="474"/>
      <c r="DZ248" s="474"/>
      <c r="EA248" s="474"/>
      <c r="EB248" s="474"/>
      <c r="EC248" s="474"/>
      <c r="ED248" s="474"/>
      <c r="EE248" s="474"/>
      <c r="EF248" s="474"/>
      <c r="EG248" s="474"/>
      <c r="EH248" s="474"/>
      <c r="EI248" s="474"/>
      <c r="EJ248" s="474"/>
      <c r="EK248" s="474"/>
      <c r="EL248" s="474"/>
      <c r="EM248" s="474"/>
      <c r="EN248" s="474"/>
      <c r="EO248" s="474"/>
      <c r="EP248" s="474"/>
      <c r="EQ248" s="474"/>
      <c r="ER248" s="474"/>
      <c r="ES248" s="474"/>
      <c r="ET248" s="474"/>
      <c r="EU248" s="474"/>
      <c r="EV248" s="474"/>
      <c r="EW248" s="474"/>
      <c r="EX248" s="474"/>
      <c r="EY248" s="474"/>
      <c r="EZ248" s="474"/>
      <c r="FA248" s="474"/>
      <c r="FB248" s="474"/>
      <c r="FC248" s="474"/>
      <c r="FD248" s="474"/>
      <c r="FE248" s="474"/>
      <c r="FF248" s="474"/>
      <c r="FG248" s="474"/>
      <c r="FH248" s="474"/>
      <c r="FI248" s="474"/>
      <c r="FJ248" s="474"/>
      <c r="FK248" s="474"/>
      <c r="FL248" s="474"/>
      <c r="FM248" s="474"/>
      <c r="FN248" s="474"/>
      <c r="FO248" s="474"/>
      <c r="FP248" s="474"/>
      <c r="FQ248" s="474"/>
      <c r="FR248" s="474"/>
      <c r="FS248" s="474"/>
      <c r="FT248" s="474"/>
      <c r="FU248" s="474"/>
      <c r="FV248" s="474"/>
      <c r="FW248" s="474"/>
      <c r="FX248" s="474"/>
      <c r="FY248" s="474"/>
      <c r="FZ248" s="474"/>
      <c r="GA248" s="474"/>
      <c r="GB248" s="474"/>
      <c r="GC248" s="474"/>
      <c r="GD248" s="474"/>
      <c r="GE248" s="474"/>
      <c r="GF248" s="474"/>
      <c r="GG248" s="474"/>
      <c r="GH248" s="474"/>
      <c r="GI248" s="474"/>
      <c r="GJ248" s="474"/>
      <c r="GK248" s="474"/>
      <c r="GL248" s="474"/>
      <c r="GM248" s="474"/>
      <c r="GN248" s="474"/>
      <c r="GO248" s="474"/>
      <c r="GP248" s="474"/>
      <c r="GQ248" s="474"/>
      <c r="GR248" s="474"/>
      <c r="GS248" s="474"/>
      <c r="GT248" s="474"/>
      <c r="GU248" s="474"/>
      <c r="GV248" s="474"/>
      <c r="GW248" s="474"/>
      <c r="GX248" s="474"/>
      <c r="GY248" s="474"/>
      <c r="GZ248" s="474"/>
      <c r="HA248" s="474"/>
      <c r="HB248" s="474"/>
      <c r="HC248" s="474"/>
      <c r="HD248" s="474"/>
      <c r="HE248" s="474"/>
      <c r="HF248" s="474"/>
      <c r="HG248" s="474"/>
      <c r="HH248" s="474"/>
      <c r="HI248" s="474"/>
      <c r="HJ248" s="474"/>
      <c r="HK248" s="474"/>
      <c r="HL248" s="474"/>
      <c r="HM248" s="474"/>
      <c r="HN248" s="474"/>
      <c r="HO248" s="474"/>
      <c r="HP248" s="474"/>
      <c r="HQ248" s="474"/>
      <c r="HR248" s="474"/>
      <c r="HS248" s="474"/>
      <c r="HT248" s="474"/>
      <c r="HU248" s="474"/>
      <c r="HV248" s="474"/>
      <c r="HW248" s="474"/>
      <c r="HX248" s="474"/>
      <c r="HY248" s="474"/>
      <c r="HZ248" s="474"/>
      <c r="IA248" s="474"/>
      <c r="IB248" s="474"/>
      <c r="IC248" s="474"/>
      <c r="ID248" s="474"/>
      <c r="IE248" s="474"/>
      <c r="IF248" s="474"/>
      <c r="IG248" s="474"/>
      <c r="IH248" s="474"/>
      <c r="II248" s="474"/>
      <c r="IJ248" s="474"/>
      <c r="IK248" s="474"/>
      <c r="IL248" s="474"/>
      <c r="IM248" s="474"/>
      <c r="IN248" s="474"/>
      <c r="IO248" s="474"/>
      <c r="IP248" s="474"/>
    </row>
    <row r="249" ht="15" customHeight="1" spans="1:250">
      <c r="A249" s="388"/>
      <c r="B249" s="389"/>
      <c r="C249" s="492"/>
      <c r="D249" s="389"/>
      <c r="E249" s="389"/>
      <c r="F249" s="391"/>
      <c r="G249" s="385"/>
      <c r="H249" s="385"/>
      <c r="I249" s="391"/>
      <c r="J249" s="409"/>
      <c r="L249" s="359"/>
      <c r="M249" s="463"/>
      <c r="N249" s="463"/>
      <c r="P249" s="474"/>
      <c r="Q249" s="474"/>
      <c r="R249" s="474"/>
      <c r="S249" s="474"/>
      <c r="T249" s="474"/>
      <c r="U249" s="474"/>
      <c r="V249" s="474"/>
      <c r="W249" s="474"/>
      <c r="X249" s="474"/>
      <c r="Y249" s="474"/>
      <c r="Z249" s="474"/>
      <c r="AA249" s="474"/>
      <c r="AB249" s="474"/>
      <c r="AC249" s="474"/>
      <c r="AD249" s="474"/>
      <c r="AE249" s="474"/>
      <c r="AF249" s="474"/>
      <c r="AG249" s="474"/>
      <c r="AH249" s="474"/>
      <c r="AI249" s="474"/>
      <c r="AJ249" s="474"/>
      <c r="AK249" s="474"/>
      <c r="AL249" s="474"/>
      <c r="AM249" s="474"/>
      <c r="AN249" s="474"/>
      <c r="AO249" s="474"/>
      <c r="AP249" s="474"/>
      <c r="AQ249" s="474"/>
      <c r="AR249" s="474"/>
      <c r="AS249" s="474"/>
      <c r="AT249" s="474"/>
      <c r="AU249" s="474"/>
      <c r="AV249" s="474"/>
      <c r="AW249" s="474"/>
      <c r="AX249" s="474"/>
      <c r="AY249" s="474"/>
      <c r="AZ249" s="474"/>
      <c r="BA249" s="474"/>
      <c r="BB249" s="474"/>
      <c r="BC249" s="474"/>
      <c r="BD249" s="474"/>
      <c r="BE249" s="474"/>
      <c r="BF249" s="474"/>
      <c r="BG249" s="474"/>
      <c r="BH249" s="474"/>
      <c r="BI249" s="474"/>
      <c r="BJ249" s="474"/>
      <c r="BK249" s="474"/>
      <c r="BL249" s="474"/>
      <c r="BM249" s="474"/>
      <c r="BN249" s="474"/>
      <c r="BO249" s="474"/>
      <c r="BP249" s="474"/>
      <c r="BQ249" s="474"/>
      <c r="BR249" s="474"/>
      <c r="BS249" s="474"/>
      <c r="BT249" s="474"/>
      <c r="BU249" s="474"/>
      <c r="BV249" s="474"/>
      <c r="BW249" s="474"/>
      <c r="BX249" s="474"/>
      <c r="BY249" s="474"/>
      <c r="BZ249" s="474"/>
      <c r="CA249" s="474"/>
      <c r="CB249" s="474"/>
      <c r="CC249" s="474"/>
      <c r="CD249" s="474"/>
      <c r="CE249" s="474"/>
      <c r="CF249" s="474"/>
      <c r="CG249" s="474"/>
      <c r="CH249" s="474"/>
      <c r="CI249" s="474"/>
      <c r="CJ249" s="474"/>
      <c r="CK249" s="474"/>
      <c r="CL249" s="474"/>
      <c r="CM249" s="474"/>
      <c r="CN249" s="474"/>
      <c r="CO249" s="474"/>
      <c r="CP249" s="474"/>
      <c r="CQ249" s="474"/>
      <c r="CR249" s="474"/>
      <c r="CS249" s="474"/>
      <c r="CT249" s="474"/>
      <c r="CU249" s="474"/>
      <c r="CV249" s="474"/>
      <c r="CW249" s="474"/>
      <c r="CX249" s="474"/>
      <c r="CY249" s="474"/>
      <c r="CZ249" s="474"/>
      <c r="DA249" s="474"/>
      <c r="DB249" s="474"/>
      <c r="DC249" s="474"/>
      <c r="DD249" s="474"/>
      <c r="DE249" s="474"/>
      <c r="DF249" s="474"/>
      <c r="DG249" s="474"/>
      <c r="DH249" s="474"/>
      <c r="DI249" s="474"/>
      <c r="DJ249" s="474"/>
      <c r="DK249" s="474"/>
      <c r="DL249" s="474"/>
      <c r="DM249" s="474"/>
      <c r="DN249" s="474"/>
      <c r="DO249" s="474"/>
      <c r="DP249" s="474"/>
      <c r="DQ249" s="474"/>
      <c r="DR249" s="474"/>
      <c r="DS249" s="474"/>
      <c r="DT249" s="474"/>
      <c r="DU249" s="474"/>
      <c r="DV249" s="474"/>
      <c r="DW249" s="474"/>
      <c r="DX249" s="474"/>
      <c r="DY249" s="474"/>
      <c r="DZ249" s="474"/>
      <c r="EA249" s="474"/>
      <c r="EB249" s="474"/>
      <c r="EC249" s="474"/>
      <c r="ED249" s="474"/>
      <c r="EE249" s="474"/>
      <c r="EF249" s="474"/>
      <c r="EG249" s="474"/>
      <c r="EH249" s="474"/>
      <c r="EI249" s="474"/>
      <c r="EJ249" s="474"/>
      <c r="EK249" s="474"/>
      <c r="EL249" s="474"/>
      <c r="EM249" s="474"/>
      <c r="EN249" s="474"/>
      <c r="EO249" s="474"/>
      <c r="EP249" s="474"/>
      <c r="EQ249" s="474"/>
      <c r="ER249" s="474"/>
      <c r="ES249" s="474"/>
      <c r="ET249" s="474"/>
      <c r="EU249" s="474"/>
      <c r="EV249" s="474"/>
      <c r="EW249" s="474"/>
      <c r="EX249" s="474"/>
      <c r="EY249" s="474"/>
      <c r="EZ249" s="474"/>
      <c r="FA249" s="474"/>
      <c r="FB249" s="474"/>
      <c r="FC249" s="474"/>
      <c r="FD249" s="474"/>
      <c r="FE249" s="474"/>
      <c r="FF249" s="474"/>
      <c r="FG249" s="474"/>
      <c r="FH249" s="474"/>
      <c r="FI249" s="474"/>
      <c r="FJ249" s="474"/>
      <c r="FK249" s="474"/>
      <c r="FL249" s="474"/>
      <c r="FM249" s="474"/>
      <c r="FN249" s="474"/>
      <c r="FO249" s="474"/>
      <c r="FP249" s="474"/>
      <c r="FQ249" s="474"/>
      <c r="FR249" s="474"/>
      <c r="FS249" s="474"/>
      <c r="FT249" s="474"/>
      <c r="FU249" s="474"/>
      <c r="FV249" s="474"/>
      <c r="FW249" s="474"/>
      <c r="FX249" s="474"/>
      <c r="FY249" s="474"/>
      <c r="FZ249" s="474"/>
      <c r="GA249" s="474"/>
      <c r="GB249" s="474"/>
      <c r="GC249" s="474"/>
      <c r="GD249" s="474"/>
      <c r="GE249" s="474"/>
      <c r="GF249" s="474"/>
      <c r="GG249" s="474"/>
      <c r="GH249" s="474"/>
      <c r="GI249" s="474"/>
      <c r="GJ249" s="474"/>
      <c r="GK249" s="474"/>
      <c r="GL249" s="474"/>
      <c r="GM249" s="474"/>
      <c r="GN249" s="474"/>
      <c r="GO249" s="474"/>
      <c r="GP249" s="474"/>
      <c r="GQ249" s="474"/>
      <c r="GR249" s="474"/>
      <c r="GS249" s="474"/>
      <c r="GT249" s="474"/>
      <c r="GU249" s="474"/>
      <c r="GV249" s="474"/>
      <c r="GW249" s="474"/>
      <c r="GX249" s="474"/>
      <c r="GY249" s="474"/>
      <c r="GZ249" s="474"/>
      <c r="HA249" s="474"/>
      <c r="HB249" s="474"/>
      <c r="HC249" s="474"/>
      <c r="HD249" s="474"/>
      <c r="HE249" s="474"/>
      <c r="HF249" s="474"/>
      <c r="HG249" s="474"/>
      <c r="HH249" s="474"/>
      <c r="HI249" s="474"/>
      <c r="HJ249" s="474"/>
      <c r="HK249" s="474"/>
      <c r="HL249" s="474"/>
      <c r="HM249" s="474"/>
      <c r="HN249" s="474"/>
      <c r="HO249" s="474"/>
      <c r="HP249" s="474"/>
      <c r="HQ249" s="474"/>
      <c r="HR249" s="474"/>
      <c r="HS249" s="474"/>
      <c r="HT249" s="474"/>
      <c r="HU249" s="474"/>
      <c r="HV249" s="474"/>
      <c r="HW249" s="474"/>
      <c r="HX249" s="474"/>
      <c r="HY249" s="474"/>
      <c r="HZ249" s="474"/>
      <c r="IA249" s="474"/>
      <c r="IB249" s="474"/>
      <c r="IC249" s="474"/>
      <c r="ID249" s="474"/>
      <c r="IE249" s="474"/>
      <c r="IF249" s="474"/>
      <c r="IG249" s="474"/>
      <c r="IH249" s="474"/>
      <c r="II249" s="474"/>
      <c r="IJ249" s="474"/>
      <c r="IK249" s="474"/>
      <c r="IL249" s="474"/>
      <c r="IM249" s="474"/>
      <c r="IN249" s="474"/>
      <c r="IO249" s="474"/>
      <c r="IP249" s="474"/>
    </row>
    <row r="250" spans="1:13">
      <c r="A250" s="381" t="s">
        <v>926</v>
      </c>
      <c r="B250" s="486"/>
      <c r="C250" s="486"/>
      <c r="D250" s="486"/>
      <c r="E250" s="486"/>
      <c r="F250" s="487"/>
      <c r="G250" s="463"/>
      <c r="I250" s="397"/>
      <c r="J250" s="397"/>
      <c r="K250" s="448"/>
      <c r="L250" s="33"/>
      <c r="M250" s="33"/>
    </row>
    <row r="251" spans="1:16">
      <c r="A251" s="442" t="s">
        <v>593</v>
      </c>
      <c r="B251" s="490" t="s">
        <v>4</v>
      </c>
      <c r="C251" s="369" t="s">
        <v>594</v>
      </c>
      <c r="D251" s="490" t="s">
        <v>595</v>
      </c>
      <c r="E251" s="398" t="s">
        <v>7</v>
      </c>
      <c r="F251" s="491" t="s">
        <v>82</v>
      </c>
      <c r="G251" s="464" t="s">
        <v>10</v>
      </c>
      <c r="H251" s="489" t="s">
        <v>710</v>
      </c>
      <c r="I251" s="489" t="s">
        <v>927</v>
      </c>
      <c r="J251" s="464" t="s">
        <v>3</v>
      </c>
      <c r="K251" s="368" t="s">
        <v>599</v>
      </c>
      <c r="L251" s="33"/>
      <c r="M251" s="356"/>
      <c r="P251" s="361"/>
    </row>
    <row r="252" spans="1:16">
      <c r="A252" s="261" t="s">
        <v>928</v>
      </c>
      <c r="B252" s="240" t="s">
        <v>929</v>
      </c>
      <c r="C252" s="481" t="s">
        <v>930</v>
      </c>
      <c r="D252" s="387" t="s">
        <v>929</v>
      </c>
      <c r="E252" s="240" t="s">
        <v>929</v>
      </c>
      <c r="F252" s="244"/>
      <c r="G252" s="242">
        <v>45754</v>
      </c>
      <c r="H252" s="242">
        <f>G252+7</f>
        <v>45761</v>
      </c>
      <c r="I252" s="242">
        <f>G252+8</f>
        <v>45762</v>
      </c>
      <c r="J252" s="244" t="s">
        <v>603</v>
      </c>
      <c r="K252" s="404">
        <f>G252-3+TIME(16,0,0)</f>
        <v>45751.6666666667</v>
      </c>
      <c r="L252" s="474"/>
      <c r="M252" s="356"/>
      <c r="P252" s="361"/>
    </row>
    <row r="253" spans="1:16">
      <c r="A253" s="261" t="s">
        <v>562</v>
      </c>
      <c r="B253" s="240"/>
      <c r="C253" s="481"/>
      <c r="D253" s="387"/>
      <c r="E253" s="240"/>
      <c r="F253" s="244"/>
      <c r="G253" s="242">
        <f>G252+7</f>
        <v>45761</v>
      </c>
      <c r="H253" s="242">
        <f t="shared" ref="H253:H256" si="81">G253+7</f>
        <v>45768</v>
      </c>
      <c r="I253" s="242">
        <f t="shared" ref="I253:I256" si="82">G253+8</f>
        <v>45769</v>
      </c>
      <c r="J253" s="244" t="s">
        <v>603</v>
      </c>
      <c r="K253" s="404">
        <f>G253-3+TIME(16,0,0)</f>
        <v>45758.6666666667</v>
      </c>
      <c r="L253" s="474"/>
      <c r="M253" s="356"/>
      <c r="P253" s="361"/>
    </row>
    <row r="254" spans="1:16">
      <c r="A254" s="272" t="s">
        <v>931</v>
      </c>
      <c r="B254" s="481" t="s">
        <v>932</v>
      </c>
      <c r="C254" s="481" t="s">
        <v>933</v>
      </c>
      <c r="D254" s="387">
        <v>207</v>
      </c>
      <c r="E254" s="240" t="s">
        <v>932</v>
      </c>
      <c r="F254" s="244"/>
      <c r="G254" s="242">
        <v>45765</v>
      </c>
      <c r="H254" s="242">
        <f t="shared" si="81"/>
        <v>45772</v>
      </c>
      <c r="I254" s="242">
        <f t="shared" si="82"/>
        <v>45773</v>
      </c>
      <c r="J254" s="244" t="s">
        <v>603</v>
      </c>
      <c r="K254" s="404">
        <f>G254-3+TIME(16,0,0)</f>
        <v>45762.6666666667</v>
      </c>
      <c r="L254" s="474"/>
      <c r="M254" s="356"/>
      <c r="P254" s="361"/>
    </row>
    <row r="255" spans="1:16">
      <c r="A255" s="261" t="s">
        <v>928</v>
      </c>
      <c r="B255" s="240" t="s">
        <v>934</v>
      </c>
      <c r="C255" s="481" t="s">
        <v>930</v>
      </c>
      <c r="D255" s="387" t="s">
        <v>934</v>
      </c>
      <c r="E255" s="240" t="s">
        <v>934</v>
      </c>
      <c r="F255" s="244"/>
      <c r="G255" s="242">
        <v>45775</v>
      </c>
      <c r="H255" s="242">
        <f t="shared" si="81"/>
        <v>45782</v>
      </c>
      <c r="I255" s="242">
        <f t="shared" si="82"/>
        <v>45783</v>
      </c>
      <c r="J255" s="244" t="s">
        <v>603</v>
      </c>
      <c r="K255" s="404">
        <f>G255-3+TIME(16,0,0)</f>
        <v>45772.6666666667</v>
      </c>
      <c r="M255" s="356"/>
      <c r="P255" s="361"/>
    </row>
    <row r="256" spans="1:16">
      <c r="A256" s="261" t="s">
        <v>562</v>
      </c>
      <c r="B256" s="240"/>
      <c r="C256" s="481"/>
      <c r="D256" s="387"/>
      <c r="E256" s="240"/>
      <c r="F256" s="244"/>
      <c r="G256" s="242">
        <f t="shared" ref="G256" si="83">G255+7</f>
        <v>45782</v>
      </c>
      <c r="H256" s="242">
        <f t="shared" si="81"/>
        <v>45789</v>
      </c>
      <c r="I256" s="242">
        <f t="shared" si="82"/>
        <v>45790</v>
      </c>
      <c r="J256" s="244" t="s">
        <v>603</v>
      </c>
      <c r="K256" s="404">
        <f>G256-3+TIME(16,0,0)</f>
        <v>45779.6666666667</v>
      </c>
      <c r="L256" s="356"/>
      <c r="M256" s="356"/>
      <c r="O256" s="361"/>
      <c r="P256" s="361"/>
    </row>
    <row r="257" spans="1:16">
      <c r="A257" s="388"/>
      <c r="B257" s="389"/>
      <c r="C257" s="492"/>
      <c r="D257" s="389"/>
      <c r="E257" s="389"/>
      <c r="F257" s="391"/>
      <c r="G257" s="385"/>
      <c r="H257" s="385"/>
      <c r="I257" s="242"/>
      <c r="J257" s="391"/>
      <c r="K257" s="409"/>
      <c r="L257" s="356"/>
      <c r="M257" s="356"/>
      <c r="O257" s="361"/>
      <c r="P257" s="361"/>
    </row>
    <row r="258" spans="1:16">
      <c r="A258" s="381" t="s">
        <v>935</v>
      </c>
      <c r="B258" s="486"/>
      <c r="C258" s="486"/>
      <c r="D258" s="486"/>
      <c r="E258" s="486"/>
      <c r="F258" s="487"/>
      <c r="G258" s="463"/>
      <c r="I258" s="242"/>
      <c r="J258" s="397"/>
      <c r="M258" s="356"/>
      <c r="P258" s="361"/>
    </row>
    <row r="259" spans="1:16">
      <c r="A259" s="442" t="s">
        <v>593</v>
      </c>
      <c r="B259" s="398" t="s">
        <v>4</v>
      </c>
      <c r="C259" s="369" t="s">
        <v>594</v>
      </c>
      <c r="D259" s="398" t="s">
        <v>595</v>
      </c>
      <c r="E259" s="398" t="s">
        <v>7</v>
      </c>
      <c r="F259" s="488" t="s">
        <v>66</v>
      </c>
      <c r="G259" s="464" t="s">
        <v>10</v>
      </c>
      <c r="H259" s="489" t="s">
        <v>596</v>
      </c>
      <c r="I259" s="489" t="s">
        <v>936</v>
      </c>
      <c r="J259" s="489" t="s">
        <v>758</v>
      </c>
      <c r="K259" s="489" t="s">
        <v>833</v>
      </c>
      <c r="L259" s="464" t="s">
        <v>3</v>
      </c>
      <c r="M259" s="368" t="s">
        <v>599</v>
      </c>
      <c r="N259" s="361"/>
      <c r="O259" s="361"/>
      <c r="P259" s="361"/>
    </row>
    <row r="260" spans="1:16">
      <c r="A260" s="261" t="s">
        <v>143</v>
      </c>
      <c r="B260" s="240"/>
      <c r="C260" s="481"/>
      <c r="D260" s="240"/>
      <c r="E260" s="240"/>
      <c r="F260" s="241"/>
      <c r="G260" s="242">
        <v>45719</v>
      </c>
      <c r="H260" s="242">
        <f>G260+11</f>
        <v>45730</v>
      </c>
      <c r="I260" s="242">
        <v>45278</v>
      </c>
      <c r="J260" s="242">
        <f t="shared" ref="J260:J264" si="84">I260+3</f>
        <v>45281</v>
      </c>
      <c r="K260" s="242">
        <f>I260+5</f>
        <v>45283</v>
      </c>
      <c r="L260" s="244"/>
      <c r="M260" s="404">
        <f>G260-3+TIME(16,0,0)</f>
        <v>45716.6666666667</v>
      </c>
      <c r="N260" s="361"/>
      <c r="O260" s="361"/>
      <c r="P260" s="361"/>
    </row>
    <row r="261" spans="1:16">
      <c r="A261" s="261" t="s">
        <v>143</v>
      </c>
      <c r="B261" s="240"/>
      <c r="C261" s="240"/>
      <c r="D261" s="240"/>
      <c r="E261" s="240"/>
      <c r="F261" s="241"/>
      <c r="G261" s="242">
        <f>G260+7</f>
        <v>45726</v>
      </c>
      <c r="H261" s="242">
        <f t="shared" ref="H261:H264" si="85">G261+9</f>
        <v>45735</v>
      </c>
      <c r="I261" s="242">
        <v>45279</v>
      </c>
      <c r="J261" s="242">
        <f t="shared" si="84"/>
        <v>45282</v>
      </c>
      <c r="K261" s="242">
        <f>I261+5</f>
        <v>45284</v>
      </c>
      <c r="L261" s="244"/>
      <c r="M261" s="404">
        <f t="shared" ref="M261:M264" si="86">G261-3+TIME(16,0,0)</f>
        <v>45723.6666666667</v>
      </c>
      <c r="N261" s="361"/>
      <c r="O261" s="361"/>
      <c r="P261" s="361"/>
    </row>
    <row r="262" spans="1:18">
      <c r="A262" s="261" t="s">
        <v>143</v>
      </c>
      <c r="B262" s="240"/>
      <c r="C262" s="481"/>
      <c r="D262" s="240"/>
      <c r="E262" s="240"/>
      <c r="F262" s="241"/>
      <c r="G262" s="242">
        <f t="shared" ref="G262:G264" si="87">G261+7</f>
        <v>45733</v>
      </c>
      <c r="H262" s="242">
        <f t="shared" si="85"/>
        <v>45742</v>
      </c>
      <c r="I262" s="242">
        <v>45280</v>
      </c>
      <c r="J262" s="242">
        <f t="shared" si="84"/>
        <v>45283</v>
      </c>
      <c r="K262" s="242">
        <f t="shared" ref="K262:K264" si="88">J262+2</f>
        <v>45285</v>
      </c>
      <c r="L262" s="244"/>
      <c r="M262" s="404">
        <f t="shared" si="86"/>
        <v>45730.6666666667</v>
      </c>
      <c r="N262" s="361"/>
      <c r="O262" s="361"/>
      <c r="Q262" s="356"/>
      <c r="R262" s="356"/>
    </row>
    <row r="263" spans="1:18">
      <c r="A263" s="261" t="s">
        <v>143</v>
      </c>
      <c r="B263" s="240"/>
      <c r="C263" s="481"/>
      <c r="D263" s="240"/>
      <c r="E263" s="240"/>
      <c r="F263" s="244"/>
      <c r="G263" s="242">
        <f t="shared" si="87"/>
        <v>45740</v>
      </c>
      <c r="H263" s="242">
        <f t="shared" si="85"/>
        <v>45749</v>
      </c>
      <c r="I263" s="242">
        <v>45281</v>
      </c>
      <c r="J263" s="242">
        <f t="shared" si="84"/>
        <v>45284</v>
      </c>
      <c r="K263" s="242">
        <f t="shared" si="88"/>
        <v>45286</v>
      </c>
      <c r="L263" s="244"/>
      <c r="M263" s="404">
        <f t="shared" si="86"/>
        <v>45737.6666666667</v>
      </c>
      <c r="N263" s="361"/>
      <c r="O263" s="361"/>
      <c r="Q263" s="356"/>
      <c r="R263" s="356"/>
    </row>
    <row r="264" spans="1:18">
      <c r="A264" s="261" t="s">
        <v>143</v>
      </c>
      <c r="B264" s="240"/>
      <c r="C264" s="481"/>
      <c r="D264" s="240"/>
      <c r="E264" s="240"/>
      <c r="F264" s="244"/>
      <c r="G264" s="242">
        <f t="shared" si="87"/>
        <v>45747</v>
      </c>
      <c r="H264" s="242">
        <f t="shared" si="85"/>
        <v>45756</v>
      </c>
      <c r="I264" s="242">
        <v>45282</v>
      </c>
      <c r="J264" s="242">
        <f t="shared" si="84"/>
        <v>45285</v>
      </c>
      <c r="K264" s="242">
        <f t="shared" si="88"/>
        <v>45287</v>
      </c>
      <c r="L264" s="244"/>
      <c r="M264" s="404">
        <f t="shared" si="86"/>
        <v>45744.6666666667</v>
      </c>
      <c r="N264" s="361"/>
      <c r="O264" s="361"/>
      <c r="Q264" s="356"/>
      <c r="R264" s="356"/>
    </row>
    <row r="265" spans="1:10">
      <c r="A265" s="388"/>
      <c r="B265" s="389"/>
      <c r="C265" s="492"/>
      <c r="D265" s="389"/>
      <c r="E265" s="389"/>
      <c r="F265" s="391"/>
      <c r="G265" s="385"/>
      <c r="H265" s="385"/>
      <c r="I265" s="385"/>
      <c r="J265" s="391"/>
    </row>
    <row r="266" spans="1:10">
      <c r="A266" s="381" t="s">
        <v>937</v>
      </c>
      <c r="B266" s="486"/>
      <c r="C266" s="486"/>
      <c r="D266" s="486"/>
      <c r="E266" s="486"/>
      <c r="F266" s="487"/>
      <c r="G266" s="463"/>
      <c r="I266" s="385"/>
      <c r="J266" s="397"/>
    </row>
    <row r="267" spans="1:17">
      <c r="A267" s="442" t="s">
        <v>593</v>
      </c>
      <c r="B267" s="398" t="s">
        <v>4</v>
      </c>
      <c r="C267" s="369" t="s">
        <v>594</v>
      </c>
      <c r="D267" s="398" t="s">
        <v>595</v>
      </c>
      <c r="E267" s="398" t="s">
        <v>7</v>
      </c>
      <c r="F267" s="488" t="s">
        <v>41</v>
      </c>
      <c r="G267" s="464" t="s">
        <v>10</v>
      </c>
      <c r="H267" s="489" t="s">
        <v>616</v>
      </c>
      <c r="I267" s="489" t="s">
        <v>617</v>
      </c>
      <c r="J267" s="489" t="s">
        <v>634</v>
      </c>
      <c r="K267" s="464" t="s">
        <v>3</v>
      </c>
      <c r="L267" s="368" t="s">
        <v>599</v>
      </c>
      <c r="M267" s="361" t="s">
        <v>592</v>
      </c>
      <c r="N267" s="361"/>
      <c r="Q267" s="356"/>
    </row>
    <row r="268" spans="1:17">
      <c r="A268" s="261" t="s">
        <v>938</v>
      </c>
      <c r="B268" s="240" t="s">
        <v>939</v>
      </c>
      <c r="C268" s="240" t="s">
        <v>940</v>
      </c>
      <c r="D268" s="240" t="s">
        <v>941</v>
      </c>
      <c r="E268" s="240" t="s">
        <v>939</v>
      </c>
      <c r="F268" s="241"/>
      <c r="G268" s="242">
        <v>45752</v>
      </c>
      <c r="H268" s="242">
        <f>G268+13</f>
        <v>45765</v>
      </c>
      <c r="I268" s="242">
        <f>H268+4</f>
        <v>45769</v>
      </c>
      <c r="J268" s="242">
        <f>I268+5</f>
        <v>45774</v>
      </c>
      <c r="K268" s="244" t="s">
        <v>942</v>
      </c>
      <c r="L268" s="404">
        <f>G268-3+TIME(16,0,0)</f>
        <v>45749.6666666667</v>
      </c>
      <c r="N268" s="361"/>
      <c r="Q268" s="356"/>
    </row>
    <row r="269" spans="1:17">
      <c r="A269" s="272" t="s">
        <v>943</v>
      </c>
      <c r="B269" s="240" t="s">
        <v>944</v>
      </c>
      <c r="C269" s="240" t="s">
        <v>945</v>
      </c>
      <c r="D269" s="240" t="s">
        <v>728</v>
      </c>
      <c r="E269" s="240" t="s">
        <v>946</v>
      </c>
      <c r="F269" s="241"/>
      <c r="G269" s="242">
        <f>G268+7</f>
        <v>45759</v>
      </c>
      <c r="H269" s="242">
        <f>H268+7</f>
        <v>45772</v>
      </c>
      <c r="I269" s="242">
        <f t="shared" ref="I269:I272" si="89">I268+7</f>
        <v>45776</v>
      </c>
      <c r="J269" s="242">
        <f t="shared" ref="J269:J272" si="90">I269+5</f>
        <v>45781</v>
      </c>
      <c r="K269" s="244" t="s">
        <v>48</v>
      </c>
      <c r="L269" s="404">
        <f t="shared" ref="L269:L272" si="91">G269-3+TIME(16,0,0)</f>
        <v>45756.6666666667</v>
      </c>
      <c r="N269" s="361"/>
      <c r="Q269" s="356"/>
    </row>
    <row r="270" spans="1:17">
      <c r="A270" s="272" t="s">
        <v>947</v>
      </c>
      <c r="B270" s="481" t="s">
        <v>948</v>
      </c>
      <c r="C270" s="481" t="s">
        <v>949</v>
      </c>
      <c r="D270" s="240" t="s">
        <v>948</v>
      </c>
      <c r="E270" s="240" t="s">
        <v>948</v>
      </c>
      <c r="F270" s="241"/>
      <c r="G270" s="242">
        <f t="shared" ref="G270:H272" si="92">G269+7</f>
        <v>45766</v>
      </c>
      <c r="H270" s="242">
        <f t="shared" si="92"/>
        <v>45779</v>
      </c>
      <c r="I270" s="242">
        <f t="shared" si="89"/>
        <v>45783</v>
      </c>
      <c r="J270" s="242">
        <f t="shared" si="90"/>
        <v>45788</v>
      </c>
      <c r="K270" s="244" t="s">
        <v>603</v>
      </c>
      <c r="L270" s="404">
        <f t="shared" si="91"/>
        <v>45763.6666666667</v>
      </c>
      <c r="N270" s="361"/>
      <c r="Q270" s="356"/>
    </row>
    <row r="271" spans="1:17">
      <c r="A271" s="272" t="s">
        <v>950</v>
      </c>
      <c r="B271" s="481" t="s">
        <v>951</v>
      </c>
      <c r="C271" s="240" t="s">
        <v>952</v>
      </c>
      <c r="D271" s="240" t="s">
        <v>953</v>
      </c>
      <c r="E271" s="240" t="s">
        <v>954</v>
      </c>
      <c r="F271" s="244"/>
      <c r="G271" s="242">
        <f t="shared" si="92"/>
        <v>45773</v>
      </c>
      <c r="H271" s="242">
        <f t="shared" si="92"/>
        <v>45786</v>
      </c>
      <c r="I271" s="242">
        <f t="shared" si="89"/>
        <v>45790</v>
      </c>
      <c r="J271" s="242">
        <f t="shared" si="90"/>
        <v>45795</v>
      </c>
      <c r="K271" s="244" t="s">
        <v>48</v>
      </c>
      <c r="L271" s="404">
        <f t="shared" si="91"/>
        <v>45770.6666666667</v>
      </c>
      <c r="N271" s="361"/>
      <c r="Q271" s="356"/>
    </row>
    <row r="272" spans="1:17">
      <c r="A272" s="261" t="s">
        <v>938</v>
      </c>
      <c r="B272" s="240" t="s">
        <v>955</v>
      </c>
      <c r="C272" s="481" t="s">
        <v>940</v>
      </c>
      <c r="D272" s="240" t="s">
        <v>956</v>
      </c>
      <c r="E272" s="240" t="s">
        <v>955</v>
      </c>
      <c r="F272" s="244"/>
      <c r="G272" s="242">
        <f t="shared" si="92"/>
        <v>45780</v>
      </c>
      <c r="H272" s="242">
        <f t="shared" si="92"/>
        <v>45793</v>
      </c>
      <c r="I272" s="242">
        <f t="shared" si="89"/>
        <v>45797</v>
      </c>
      <c r="J272" s="242">
        <f t="shared" si="90"/>
        <v>45802</v>
      </c>
      <c r="K272" s="244" t="s">
        <v>315</v>
      </c>
      <c r="L272" s="404">
        <f t="shared" si="91"/>
        <v>45777.6666666667</v>
      </c>
      <c r="N272" s="361"/>
      <c r="Q272" s="356"/>
    </row>
    <row r="273" spans="1:10">
      <c r="A273" s="359"/>
      <c r="B273" s="445"/>
      <c r="C273" s="364"/>
      <c r="D273" s="364"/>
      <c r="E273" s="445"/>
      <c r="F273" s="446"/>
      <c r="G273" s="447"/>
      <c r="H273" s="448"/>
      <c r="I273" s="448"/>
      <c r="J273" s="448"/>
    </row>
    <row r="274" spans="1:10">
      <c r="A274" s="381" t="s">
        <v>957</v>
      </c>
      <c r="B274" s="486"/>
      <c r="C274" s="486"/>
      <c r="D274" s="486"/>
      <c r="E274" s="486"/>
      <c r="F274" s="487"/>
      <c r="G274" s="463"/>
      <c r="I274" s="385"/>
      <c r="J274" s="397"/>
    </row>
    <row r="275" spans="1:12">
      <c r="A275" s="442" t="s">
        <v>593</v>
      </c>
      <c r="B275" s="398" t="s">
        <v>4</v>
      </c>
      <c r="C275" s="369" t="s">
        <v>594</v>
      </c>
      <c r="D275" s="398" t="s">
        <v>595</v>
      </c>
      <c r="E275" s="398" t="s">
        <v>7</v>
      </c>
      <c r="F275" s="488" t="s">
        <v>82</v>
      </c>
      <c r="G275" s="464" t="s">
        <v>10</v>
      </c>
      <c r="H275" s="489" t="s">
        <v>752</v>
      </c>
      <c r="I275" s="489" t="s">
        <v>958</v>
      </c>
      <c r="J275" s="464" t="s">
        <v>3</v>
      </c>
      <c r="K275" s="368" t="s">
        <v>599</v>
      </c>
      <c r="L275" s="361" t="s">
        <v>592</v>
      </c>
    </row>
    <row r="276" spans="1:11">
      <c r="A276" s="261" t="s">
        <v>562</v>
      </c>
      <c r="B276" s="240"/>
      <c r="C276" s="481"/>
      <c r="D276" s="240"/>
      <c r="E276" s="240"/>
      <c r="F276" s="241"/>
      <c r="G276" s="242">
        <v>45754</v>
      </c>
      <c r="H276" s="242">
        <f>G276+18</f>
        <v>45772</v>
      </c>
      <c r="I276" s="242">
        <f>H276+5</f>
        <v>45777</v>
      </c>
      <c r="J276" s="244"/>
      <c r="K276" s="404">
        <f>G276-3+TIME(16,0,0)</f>
        <v>45751.6666666667</v>
      </c>
    </row>
    <row r="277" spans="1:11">
      <c r="A277" s="261" t="s">
        <v>959</v>
      </c>
      <c r="B277" s="240" t="s">
        <v>960</v>
      </c>
      <c r="C277" s="240" t="s">
        <v>961</v>
      </c>
      <c r="D277" s="240" t="s">
        <v>783</v>
      </c>
      <c r="E277" s="240" t="s">
        <v>960</v>
      </c>
      <c r="F277" s="241"/>
      <c r="G277" s="242">
        <f>G276+7</f>
        <v>45761</v>
      </c>
      <c r="H277" s="242">
        <f>G277+18</f>
        <v>45779</v>
      </c>
      <c r="I277" s="242">
        <f t="shared" ref="I277:I280" si="93">H277+5</f>
        <v>45784</v>
      </c>
      <c r="J277" s="244" t="s">
        <v>722</v>
      </c>
      <c r="K277" s="404">
        <f t="shared" ref="K277:K280" si="94">G277-3+TIME(16,0,0)</f>
        <v>45758.6666666667</v>
      </c>
    </row>
    <row r="278" spans="1:11">
      <c r="A278" s="261" t="s">
        <v>962</v>
      </c>
      <c r="B278" s="240" t="s">
        <v>963</v>
      </c>
      <c r="C278" s="481" t="s">
        <v>964</v>
      </c>
      <c r="D278" s="240" t="s">
        <v>965</v>
      </c>
      <c r="E278" s="240" t="s">
        <v>963</v>
      </c>
      <c r="F278" s="241"/>
      <c r="G278" s="242">
        <f t="shared" ref="G278:G280" si="95">G277+7</f>
        <v>45768</v>
      </c>
      <c r="H278" s="242">
        <f t="shared" ref="H278:H280" si="96">G278+18</f>
        <v>45786</v>
      </c>
      <c r="I278" s="242">
        <f t="shared" si="93"/>
        <v>45791</v>
      </c>
      <c r="J278" s="244" t="s">
        <v>681</v>
      </c>
      <c r="K278" s="404">
        <f t="shared" si="94"/>
        <v>45765.6666666667</v>
      </c>
    </row>
    <row r="279" spans="1:11">
      <c r="A279" s="272" t="s">
        <v>966</v>
      </c>
      <c r="B279" s="481" t="s">
        <v>967</v>
      </c>
      <c r="C279" s="481" t="s">
        <v>968</v>
      </c>
      <c r="D279" s="240" t="s">
        <v>969</v>
      </c>
      <c r="E279" s="240" t="s">
        <v>967</v>
      </c>
      <c r="F279" s="244"/>
      <c r="G279" s="242">
        <f t="shared" si="95"/>
        <v>45775</v>
      </c>
      <c r="H279" s="242">
        <f t="shared" si="96"/>
        <v>45793</v>
      </c>
      <c r="I279" s="242">
        <f t="shared" si="93"/>
        <v>45798</v>
      </c>
      <c r="J279" s="244" t="s">
        <v>681</v>
      </c>
      <c r="K279" s="404">
        <f t="shared" si="94"/>
        <v>45772.6666666667</v>
      </c>
    </row>
    <row r="280" spans="1:11">
      <c r="A280" s="261" t="s">
        <v>970</v>
      </c>
      <c r="B280" s="240" t="s">
        <v>971</v>
      </c>
      <c r="C280" s="481" t="s">
        <v>972</v>
      </c>
      <c r="D280" s="240" t="s">
        <v>695</v>
      </c>
      <c r="E280" s="240" t="s">
        <v>971</v>
      </c>
      <c r="F280" s="244"/>
      <c r="G280" s="242">
        <f t="shared" si="95"/>
        <v>45782</v>
      </c>
      <c r="H280" s="242">
        <f t="shared" si="96"/>
        <v>45800</v>
      </c>
      <c r="I280" s="242">
        <f t="shared" si="93"/>
        <v>45805</v>
      </c>
      <c r="J280" s="244" t="s">
        <v>689</v>
      </c>
      <c r="K280" s="404">
        <f t="shared" si="94"/>
        <v>45779.6666666667</v>
      </c>
    </row>
    <row r="281" spans="1:11">
      <c r="A281" s="388"/>
      <c r="B281" s="389"/>
      <c r="C281" s="492"/>
      <c r="D281" s="389"/>
      <c r="E281" s="389"/>
      <c r="F281" s="391"/>
      <c r="G281" s="385"/>
      <c r="H281" s="385"/>
      <c r="I281" s="385"/>
      <c r="J281" s="391"/>
      <c r="K281" s="409"/>
    </row>
    <row r="282" spans="1:16">
      <c r="A282" s="50" t="s">
        <v>973</v>
      </c>
      <c r="B282" s="486"/>
      <c r="C282" s="486"/>
      <c r="D282" s="486"/>
      <c r="E282" s="486"/>
      <c r="F282" s="487"/>
      <c r="G282" s="463"/>
      <c r="I282" s="242"/>
      <c r="J282" s="397"/>
      <c r="M282" s="356"/>
      <c r="P282" s="361"/>
    </row>
    <row r="283" spans="1:16">
      <c r="A283" s="442" t="s">
        <v>593</v>
      </c>
      <c r="B283" s="398" t="s">
        <v>4</v>
      </c>
      <c r="C283" s="369" t="s">
        <v>594</v>
      </c>
      <c r="D283" s="398" t="s">
        <v>595</v>
      </c>
      <c r="E283" s="398" t="s">
        <v>7</v>
      </c>
      <c r="F283" s="488" t="s">
        <v>66</v>
      </c>
      <c r="G283" s="464" t="s">
        <v>10</v>
      </c>
      <c r="H283" s="489" t="s">
        <v>596</v>
      </c>
      <c r="I283" s="489" t="s">
        <v>974</v>
      </c>
      <c r="J283" s="489" t="s">
        <v>758</v>
      </c>
      <c r="K283" s="464" t="s">
        <v>3</v>
      </c>
      <c r="L283" s="368" t="s">
        <v>599</v>
      </c>
      <c r="N283" s="361"/>
      <c r="O283" s="361"/>
      <c r="P283" s="361"/>
    </row>
    <row r="284" spans="1:16">
      <c r="A284" s="261"/>
      <c r="B284" s="240"/>
      <c r="C284" s="481"/>
      <c r="D284" s="240"/>
      <c r="E284" s="240"/>
      <c r="F284" s="241"/>
      <c r="G284" s="242">
        <v>45732</v>
      </c>
      <c r="H284" s="242"/>
      <c r="I284" s="242">
        <v>45753</v>
      </c>
      <c r="J284" s="242">
        <f>I284+2</f>
        <v>45755</v>
      </c>
      <c r="K284" s="244"/>
      <c r="L284" s="404">
        <f>G284-3+TIME(16,0,0)</f>
        <v>45729.6666666667</v>
      </c>
      <c r="N284" s="361"/>
      <c r="O284" s="361"/>
      <c r="P284" s="361"/>
    </row>
    <row r="285" spans="1:16">
      <c r="A285" s="261"/>
      <c r="B285" s="240"/>
      <c r="C285" s="240"/>
      <c r="D285" s="240"/>
      <c r="E285" s="240"/>
      <c r="F285" s="241"/>
      <c r="G285" s="242">
        <f>G284+7</f>
        <v>45739</v>
      </c>
      <c r="H285" s="242"/>
      <c r="I285" s="242">
        <f t="shared" ref="I285:I288" si="97">H285+9</f>
        <v>9</v>
      </c>
      <c r="J285" s="242">
        <f t="shared" ref="J285:J288" si="98">I285+2</f>
        <v>11</v>
      </c>
      <c r="K285" s="244"/>
      <c r="L285" s="404">
        <f t="shared" ref="L285:L288" si="99">G285-3+TIME(16,0,0)</f>
        <v>45736.6666666667</v>
      </c>
      <c r="N285" s="361"/>
      <c r="O285" s="361"/>
      <c r="P285" s="361"/>
    </row>
    <row r="286" spans="1:17">
      <c r="A286" s="261"/>
      <c r="B286" s="240"/>
      <c r="C286" s="481"/>
      <c r="D286" s="240"/>
      <c r="E286" s="240"/>
      <c r="F286" s="241"/>
      <c r="G286" s="242">
        <f t="shared" ref="G286:G288" si="100">G285+7</f>
        <v>45746</v>
      </c>
      <c r="H286" s="242"/>
      <c r="I286" s="242">
        <f t="shared" si="97"/>
        <v>9</v>
      </c>
      <c r="J286" s="242">
        <f t="shared" si="98"/>
        <v>11</v>
      </c>
      <c r="K286" s="244"/>
      <c r="L286" s="404">
        <f t="shared" si="99"/>
        <v>45743.6666666667</v>
      </c>
      <c r="N286" s="361"/>
      <c r="Q286" s="356"/>
    </row>
    <row r="287" spans="1:17">
      <c r="A287" s="261"/>
      <c r="B287" s="240"/>
      <c r="C287" s="481"/>
      <c r="D287" s="240"/>
      <c r="E287" s="240"/>
      <c r="F287" s="244"/>
      <c r="G287" s="242">
        <f t="shared" si="100"/>
        <v>45753</v>
      </c>
      <c r="H287" s="242"/>
      <c r="I287" s="242">
        <f t="shared" si="97"/>
        <v>9</v>
      </c>
      <c r="J287" s="242">
        <f t="shared" si="98"/>
        <v>11</v>
      </c>
      <c r="K287" s="244"/>
      <c r="L287" s="404">
        <f t="shared" si="99"/>
        <v>45750.6666666667</v>
      </c>
      <c r="N287" s="361"/>
      <c r="Q287" s="356"/>
    </row>
    <row r="288" spans="1:17">
      <c r="A288" s="261"/>
      <c r="B288" s="240"/>
      <c r="C288" s="481"/>
      <c r="D288" s="240"/>
      <c r="E288" s="240"/>
      <c r="F288" s="244"/>
      <c r="G288" s="242">
        <f t="shared" si="100"/>
        <v>45760</v>
      </c>
      <c r="H288" s="242"/>
      <c r="I288" s="242">
        <f t="shared" si="97"/>
        <v>9</v>
      </c>
      <c r="J288" s="242">
        <f t="shared" si="98"/>
        <v>11</v>
      </c>
      <c r="K288" s="244"/>
      <c r="L288" s="404">
        <f t="shared" si="99"/>
        <v>45757.6666666667</v>
      </c>
      <c r="N288" s="361"/>
      <c r="Q288" s="356"/>
    </row>
    <row r="289" spans="1:18">
      <c r="A289" s="388"/>
      <c r="B289" s="389"/>
      <c r="C289" s="492"/>
      <c r="D289" s="389"/>
      <c r="E289" s="389"/>
      <c r="F289" s="391"/>
      <c r="G289" s="385"/>
      <c r="H289" s="385"/>
      <c r="I289" s="385"/>
      <c r="J289" s="385"/>
      <c r="K289" s="385"/>
      <c r="L289" s="391"/>
      <c r="M289" s="409"/>
      <c r="N289" s="361"/>
      <c r="O289" s="361"/>
      <c r="Q289" s="356"/>
      <c r="R289" s="356"/>
    </row>
    <row r="290" spans="1:16">
      <c r="A290" s="497" t="s">
        <v>975</v>
      </c>
      <c r="B290" s="498"/>
      <c r="C290" s="499"/>
      <c r="D290" s="498"/>
      <c r="E290" s="499"/>
      <c r="F290" s="463"/>
      <c r="G290" s="463"/>
      <c r="H290" s="474"/>
      <c r="I290" s="474"/>
      <c r="J290" s="474"/>
      <c r="N290" s="361"/>
      <c r="O290" s="361"/>
      <c r="P290" s="361"/>
    </row>
    <row r="291" spans="1:16">
      <c r="A291" s="497" t="s">
        <v>976</v>
      </c>
      <c r="B291" s="499"/>
      <c r="C291" s="499"/>
      <c r="D291" s="499"/>
      <c r="E291" s="499"/>
      <c r="F291" s="463"/>
      <c r="G291" s="463"/>
      <c r="H291" s="474"/>
      <c r="I291" s="474"/>
      <c r="J291" s="474"/>
      <c r="N291" s="361"/>
      <c r="O291" s="361"/>
      <c r="P291" s="361"/>
    </row>
    <row r="292" spans="1:16">
      <c r="A292" s="500" t="s">
        <v>977</v>
      </c>
      <c r="B292" s="499"/>
      <c r="C292" s="499"/>
      <c r="D292" s="499"/>
      <c r="E292" s="499"/>
      <c r="F292" s="463"/>
      <c r="G292" s="463"/>
      <c r="H292" s="474"/>
      <c r="I292" s="474"/>
      <c r="J292" s="474"/>
      <c r="N292" s="361"/>
      <c r="O292" s="361"/>
      <c r="P292" s="361"/>
    </row>
    <row r="293" spans="1:16">
      <c r="A293" s="500" t="s">
        <v>978</v>
      </c>
      <c r="N293" s="361"/>
      <c r="O293" s="361"/>
      <c r="P293" s="361"/>
    </row>
    <row r="294" spans="1:16">
      <c r="A294" s="500" t="s">
        <v>979</v>
      </c>
      <c r="N294" s="361"/>
      <c r="O294" s="361"/>
      <c r="P294" s="361"/>
    </row>
  </sheetData>
  <mergeCells count="5">
    <mergeCell ref="A1:O1"/>
    <mergeCell ref="I62:J62"/>
    <mergeCell ref="A132:D132"/>
    <mergeCell ref="A180:D180"/>
    <mergeCell ref="A189:D189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9"/>
  <sheetViews>
    <sheetView zoomScale="115" zoomScaleNormal="115" workbookViewId="0">
      <selection activeCell="R24" sqref="R24"/>
    </sheetView>
  </sheetViews>
  <sheetFormatPr defaultColWidth="9" defaultRowHeight="15.6"/>
  <cols>
    <col min="1" max="1" width="15" style="8" customWidth="1"/>
    <col min="2" max="2" width="5.5" style="197" customWidth="1"/>
    <col min="3" max="3" width="9.5" style="197" customWidth="1"/>
    <col min="4" max="4" width="5.5" style="8" customWidth="1"/>
    <col min="5" max="5" width="18.3796296296296" style="8" customWidth="1"/>
    <col min="6" max="7" width="5.5" style="8" customWidth="1"/>
    <col min="8" max="13" width="6.5" style="8" customWidth="1"/>
    <col min="14" max="14" width="13.8796296296296" style="8" customWidth="1"/>
    <col min="15" max="15" width="5.5" style="8" customWidth="1"/>
    <col min="16" max="16" width="11.6296296296296" style="8" customWidth="1"/>
    <col min="17" max="17" width="9.5" style="8" customWidth="1"/>
    <col min="18" max="19" width="11.6296296296296" style="8" customWidth="1"/>
    <col min="20" max="22" width="9" style="8"/>
    <col min="23" max="23" width="11.6296296296296" style="8" customWidth="1"/>
    <col min="24" max="256" width="9" style="8"/>
    <col min="257" max="257" width="16.3796296296296" style="8" customWidth="1"/>
    <col min="258" max="258" width="11" style="8" customWidth="1"/>
    <col min="259" max="260" width="9" style="8"/>
    <col min="261" max="261" width="16.75" style="8" customWidth="1"/>
    <col min="262" max="267" width="9" style="8"/>
    <col min="268" max="268" width="17.8796296296296" style="8" customWidth="1"/>
    <col min="269" max="269" width="17.25" style="8" customWidth="1"/>
    <col min="270" max="270" width="17.6296296296296" style="8" customWidth="1"/>
    <col min="271" max="272" width="9" style="8"/>
    <col min="273" max="273" width="11.1296296296296" style="8" customWidth="1"/>
    <col min="274" max="512" width="9" style="8"/>
    <col min="513" max="513" width="16.3796296296296" style="8" customWidth="1"/>
    <col min="514" max="514" width="11" style="8" customWidth="1"/>
    <col min="515" max="516" width="9" style="8"/>
    <col min="517" max="517" width="16.75" style="8" customWidth="1"/>
    <col min="518" max="523" width="9" style="8"/>
    <col min="524" max="524" width="17.8796296296296" style="8" customWidth="1"/>
    <col min="525" max="525" width="17.25" style="8" customWidth="1"/>
    <col min="526" max="526" width="17.6296296296296" style="8" customWidth="1"/>
    <col min="527" max="528" width="9" style="8"/>
    <col min="529" max="529" width="11.1296296296296" style="8" customWidth="1"/>
    <col min="530" max="768" width="9" style="8"/>
    <col min="769" max="769" width="16.3796296296296" style="8" customWidth="1"/>
    <col min="770" max="770" width="11" style="8" customWidth="1"/>
    <col min="771" max="772" width="9" style="8"/>
    <col min="773" max="773" width="16.75" style="8" customWidth="1"/>
    <col min="774" max="779" width="9" style="8"/>
    <col min="780" max="780" width="17.8796296296296" style="8" customWidth="1"/>
    <col min="781" max="781" width="17.25" style="8" customWidth="1"/>
    <col min="782" max="782" width="17.6296296296296" style="8" customWidth="1"/>
    <col min="783" max="784" width="9" style="8"/>
    <col min="785" max="785" width="11.1296296296296" style="8" customWidth="1"/>
    <col min="786" max="1024" width="9" style="8"/>
    <col min="1025" max="1025" width="16.3796296296296" style="8" customWidth="1"/>
    <col min="1026" max="1026" width="11" style="8" customWidth="1"/>
    <col min="1027" max="1028" width="9" style="8"/>
    <col min="1029" max="1029" width="16.75" style="8" customWidth="1"/>
    <col min="1030" max="1035" width="9" style="8"/>
    <col min="1036" max="1036" width="17.8796296296296" style="8" customWidth="1"/>
    <col min="1037" max="1037" width="17.25" style="8" customWidth="1"/>
    <col min="1038" max="1038" width="17.6296296296296" style="8" customWidth="1"/>
    <col min="1039" max="1040" width="9" style="8"/>
    <col min="1041" max="1041" width="11.1296296296296" style="8" customWidth="1"/>
    <col min="1042" max="1280" width="9" style="8"/>
    <col min="1281" max="1281" width="16.3796296296296" style="8" customWidth="1"/>
    <col min="1282" max="1282" width="11" style="8" customWidth="1"/>
    <col min="1283" max="1284" width="9" style="8"/>
    <col min="1285" max="1285" width="16.75" style="8" customWidth="1"/>
    <col min="1286" max="1291" width="9" style="8"/>
    <col min="1292" max="1292" width="17.8796296296296" style="8" customWidth="1"/>
    <col min="1293" max="1293" width="17.25" style="8" customWidth="1"/>
    <col min="1294" max="1294" width="17.6296296296296" style="8" customWidth="1"/>
    <col min="1295" max="1296" width="9" style="8"/>
    <col min="1297" max="1297" width="11.1296296296296" style="8" customWidth="1"/>
    <col min="1298" max="1536" width="9" style="8"/>
    <col min="1537" max="1537" width="16.3796296296296" style="8" customWidth="1"/>
    <col min="1538" max="1538" width="11" style="8" customWidth="1"/>
    <col min="1539" max="1540" width="9" style="8"/>
    <col min="1541" max="1541" width="16.75" style="8" customWidth="1"/>
    <col min="1542" max="1547" width="9" style="8"/>
    <col min="1548" max="1548" width="17.8796296296296" style="8" customWidth="1"/>
    <col min="1549" max="1549" width="17.25" style="8" customWidth="1"/>
    <col min="1550" max="1550" width="17.6296296296296" style="8" customWidth="1"/>
    <col min="1551" max="1552" width="9" style="8"/>
    <col min="1553" max="1553" width="11.1296296296296" style="8" customWidth="1"/>
    <col min="1554" max="1792" width="9" style="8"/>
    <col min="1793" max="1793" width="16.3796296296296" style="8" customWidth="1"/>
    <col min="1794" max="1794" width="11" style="8" customWidth="1"/>
    <col min="1795" max="1796" width="9" style="8"/>
    <col min="1797" max="1797" width="16.75" style="8" customWidth="1"/>
    <col min="1798" max="1803" width="9" style="8"/>
    <col min="1804" max="1804" width="17.8796296296296" style="8" customWidth="1"/>
    <col min="1805" max="1805" width="17.25" style="8" customWidth="1"/>
    <col min="1806" max="1806" width="17.6296296296296" style="8" customWidth="1"/>
    <col min="1807" max="1808" width="9" style="8"/>
    <col min="1809" max="1809" width="11.1296296296296" style="8" customWidth="1"/>
    <col min="1810" max="2048" width="9" style="8"/>
    <col min="2049" max="2049" width="16.3796296296296" style="8" customWidth="1"/>
    <col min="2050" max="2050" width="11" style="8" customWidth="1"/>
    <col min="2051" max="2052" width="9" style="8"/>
    <col min="2053" max="2053" width="16.75" style="8" customWidth="1"/>
    <col min="2054" max="2059" width="9" style="8"/>
    <col min="2060" max="2060" width="17.8796296296296" style="8" customWidth="1"/>
    <col min="2061" max="2061" width="17.25" style="8" customWidth="1"/>
    <col min="2062" max="2062" width="17.6296296296296" style="8" customWidth="1"/>
    <col min="2063" max="2064" width="9" style="8"/>
    <col min="2065" max="2065" width="11.1296296296296" style="8" customWidth="1"/>
    <col min="2066" max="2304" width="9" style="8"/>
    <col min="2305" max="2305" width="16.3796296296296" style="8" customWidth="1"/>
    <col min="2306" max="2306" width="11" style="8" customWidth="1"/>
    <col min="2307" max="2308" width="9" style="8"/>
    <col min="2309" max="2309" width="16.75" style="8" customWidth="1"/>
    <col min="2310" max="2315" width="9" style="8"/>
    <col min="2316" max="2316" width="17.8796296296296" style="8" customWidth="1"/>
    <col min="2317" max="2317" width="17.25" style="8" customWidth="1"/>
    <col min="2318" max="2318" width="17.6296296296296" style="8" customWidth="1"/>
    <col min="2319" max="2320" width="9" style="8"/>
    <col min="2321" max="2321" width="11.1296296296296" style="8" customWidth="1"/>
    <col min="2322" max="2560" width="9" style="8"/>
    <col min="2561" max="2561" width="16.3796296296296" style="8" customWidth="1"/>
    <col min="2562" max="2562" width="11" style="8" customWidth="1"/>
    <col min="2563" max="2564" width="9" style="8"/>
    <col min="2565" max="2565" width="16.75" style="8" customWidth="1"/>
    <col min="2566" max="2571" width="9" style="8"/>
    <col min="2572" max="2572" width="17.8796296296296" style="8" customWidth="1"/>
    <col min="2573" max="2573" width="17.25" style="8" customWidth="1"/>
    <col min="2574" max="2574" width="17.6296296296296" style="8" customWidth="1"/>
    <col min="2575" max="2576" width="9" style="8"/>
    <col min="2577" max="2577" width="11.1296296296296" style="8" customWidth="1"/>
    <col min="2578" max="2816" width="9" style="8"/>
    <col min="2817" max="2817" width="16.3796296296296" style="8" customWidth="1"/>
    <col min="2818" max="2818" width="11" style="8" customWidth="1"/>
    <col min="2819" max="2820" width="9" style="8"/>
    <col min="2821" max="2821" width="16.75" style="8" customWidth="1"/>
    <col min="2822" max="2827" width="9" style="8"/>
    <col min="2828" max="2828" width="17.8796296296296" style="8" customWidth="1"/>
    <col min="2829" max="2829" width="17.25" style="8" customWidth="1"/>
    <col min="2830" max="2830" width="17.6296296296296" style="8" customWidth="1"/>
    <col min="2831" max="2832" width="9" style="8"/>
    <col min="2833" max="2833" width="11.1296296296296" style="8" customWidth="1"/>
    <col min="2834" max="3072" width="9" style="8"/>
    <col min="3073" max="3073" width="16.3796296296296" style="8" customWidth="1"/>
    <col min="3074" max="3074" width="11" style="8" customWidth="1"/>
    <col min="3075" max="3076" width="9" style="8"/>
    <col min="3077" max="3077" width="16.75" style="8" customWidth="1"/>
    <col min="3078" max="3083" width="9" style="8"/>
    <col min="3084" max="3084" width="17.8796296296296" style="8" customWidth="1"/>
    <col min="3085" max="3085" width="17.25" style="8" customWidth="1"/>
    <col min="3086" max="3086" width="17.6296296296296" style="8" customWidth="1"/>
    <col min="3087" max="3088" width="9" style="8"/>
    <col min="3089" max="3089" width="11.1296296296296" style="8" customWidth="1"/>
    <col min="3090" max="3328" width="9" style="8"/>
    <col min="3329" max="3329" width="16.3796296296296" style="8" customWidth="1"/>
    <col min="3330" max="3330" width="11" style="8" customWidth="1"/>
    <col min="3331" max="3332" width="9" style="8"/>
    <col min="3333" max="3333" width="16.75" style="8" customWidth="1"/>
    <col min="3334" max="3339" width="9" style="8"/>
    <col min="3340" max="3340" width="17.8796296296296" style="8" customWidth="1"/>
    <col min="3341" max="3341" width="17.25" style="8" customWidth="1"/>
    <col min="3342" max="3342" width="17.6296296296296" style="8" customWidth="1"/>
    <col min="3343" max="3344" width="9" style="8"/>
    <col min="3345" max="3345" width="11.1296296296296" style="8" customWidth="1"/>
    <col min="3346" max="3584" width="9" style="8"/>
    <col min="3585" max="3585" width="16.3796296296296" style="8" customWidth="1"/>
    <col min="3586" max="3586" width="11" style="8" customWidth="1"/>
    <col min="3587" max="3588" width="9" style="8"/>
    <col min="3589" max="3589" width="16.75" style="8" customWidth="1"/>
    <col min="3590" max="3595" width="9" style="8"/>
    <col min="3596" max="3596" width="17.8796296296296" style="8" customWidth="1"/>
    <col min="3597" max="3597" width="17.25" style="8" customWidth="1"/>
    <col min="3598" max="3598" width="17.6296296296296" style="8" customWidth="1"/>
    <col min="3599" max="3600" width="9" style="8"/>
    <col min="3601" max="3601" width="11.1296296296296" style="8" customWidth="1"/>
    <col min="3602" max="3840" width="9" style="8"/>
    <col min="3841" max="3841" width="16.3796296296296" style="8" customWidth="1"/>
    <col min="3842" max="3842" width="11" style="8" customWidth="1"/>
    <col min="3843" max="3844" width="9" style="8"/>
    <col min="3845" max="3845" width="16.75" style="8" customWidth="1"/>
    <col min="3846" max="3851" width="9" style="8"/>
    <col min="3852" max="3852" width="17.8796296296296" style="8" customWidth="1"/>
    <col min="3853" max="3853" width="17.25" style="8" customWidth="1"/>
    <col min="3854" max="3854" width="17.6296296296296" style="8" customWidth="1"/>
    <col min="3855" max="3856" width="9" style="8"/>
    <col min="3857" max="3857" width="11.1296296296296" style="8" customWidth="1"/>
    <col min="3858" max="4096" width="9" style="8"/>
    <col min="4097" max="4097" width="16.3796296296296" style="8" customWidth="1"/>
    <col min="4098" max="4098" width="11" style="8" customWidth="1"/>
    <col min="4099" max="4100" width="9" style="8"/>
    <col min="4101" max="4101" width="16.75" style="8" customWidth="1"/>
    <col min="4102" max="4107" width="9" style="8"/>
    <col min="4108" max="4108" width="17.8796296296296" style="8" customWidth="1"/>
    <col min="4109" max="4109" width="17.25" style="8" customWidth="1"/>
    <col min="4110" max="4110" width="17.6296296296296" style="8" customWidth="1"/>
    <col min="4111" max="4112" width="9" style="8"/>
    <col min="4113" max="4113" width="11.1296296296296" style="8" customWidth="1"/>
    <col min="4114" max="4352" width="9" style="8"/>
    <col min="4353" max="4353" width="16.3796296296296" style="8" customWidth="1"/>
    <col min="4354" max="4354" width="11" style="8" customWidth="1"/>
    <col min="4355" max="4356" width="9" style="8"/>
    <col min="4357" max="4357" width="16.75" style="8" customWidth="1"/>
    <col min="4358" max="4363" width="9" style="8"/>
    <col min="4364" max="4364" width="17.8796296296296" style="8" customWidth="1"/>
    <col min="4365" max="4365" width="17.25" style="8" customWidth="1"/>
    <col min="4366" max="4366" width="17.6296296296296" style="8" customWidth="1"/>
    <col min="4367" max="4368" width="9" style="8"/>
    <col min="4369" max="4369" width="11.1296296296296" style="8" customWidth="1"/>
    <col min="4370" max="4608" width="9" style="8"/>
    <col min="4609" max="4609" width="16.3796296296296" style="8" customWidth="1"/>
    <col min="4610" max="4610" width="11" style="8" customWidth="1"/>
    <col min="4611" max="4612" width="9" style="8"/>
    <col min="4613" max="4613" width="16.75" style="8" customWidth="1"/>
    <col min="4614" max="4619" width="9" style="8"/>
    <col min="4620" max="4620" width="17.8796296296296" style="8" customWidth="1"/>
    <col min="4621" max="4621" width="17.25" style="8" customWidth="1"/>
    <col min="4622" max="4622" width="17.6296296296296" style="8" customWidth="1"/>
    <col min="4623" max="4624" width="9" style="8"/>
    <col min="4625" max="4625" width="11.1296296296296" style="8" customWidth="1"/>
    <col min="4626" max="4864" width="9" style="8"/>
    <col min="4865" max="4865" width="16.3796296296296" style="8" customWidth="1"/>
    <col min="4866" max="4866" width="11" style="8" customWidth="1"/>
    <col min="4867" max="4868" width="9" style="8"/>
    <col min="4869" max="4869" width="16.75" style="8" customWidth="1"/>
    <col min="4870" max="4875" width="9" style="8"/>
    <col min="4876" max="4876" width="17.8796296296296" style="8" customWidth="1"/>
    <col min="4877" max="4877" width="17.25" style="8" customWidth="1"/>
    <col min="4878" max="4878" width="17.6296296296296" style="8" customWidth="1"/>
    <col min="4879" max="4880" width="9" style="8"/>
    <col min="4881" max="4881" width="11.1296296296296" style="8" customWidth="1"/>
    <col min="4882" max="5120" width="9" style="8"/>
    <col min="5121" max="5121" width="16.3796296296296" style="8" customWidth="1"/>
    <col min="5122" max="5122" width="11" style="8" customWidth="1"/>
    <col min="5123" max="5124" width="9" style="8"/>
    <col min="5125" max="5125" width="16.75" style="8" customWidth="1"/>
    <col min="5126" max="5131" width="9" style="8"/>
    <col min="5132" max="5132" width="17.8796296296296" style="8" customWidth="1"/>
    <col min="5133" max="5133" width="17.25" style="8" customWidth="1"/>
    <col min="5134" max="5134" width="17.6296296296296" style="8" customWidth="1"/>
    <col min="5135" max="5136" width="9" style="8"/>
    <col min="5137" max="5137" width="11.1296296296296" style="8" customWidth="1"/>
    <col min="5138" max="5376" width="9" style="8"/>
    <col min="5377" max="5377" width="16.3796296296296" style="8" customWidth="1"/>
    <col min="5378" max="5378" width="11" style="8" customWidth="1"/>
    <col min="5379" max="5380" width="9" style="8"/>
    <col min="5381" max="5381" width="16.75" style="8" customWidth="1"/>
    <col min="5382" max="5387" width="9" style="8"/>
    <col min="5388" max="5388" width="17.8796296296296" style="8" customWidth="1"/>
    <col min="5389" max="5389" width="17.25" style="8" customWidth="1"/>
    <col min="5390" max="5390" width="17.6296296296296" style="8" customWidth="1"/>
    <col min="5391" max="5392" width="9" style="8"/>
    <col min="5393" max="5393" width="11.1296296296296" style="8" customWidth="1"/>
    <col min="5394" max="5632" width="9" style="8"/>
    <col min="5633" max="5633" width="16.3796296296296" style="8" customWidth="1"/>
    <col min="5634" max="5634" width="11" style="8" customWidth="1"/>
    <col min="5635" max="5636" width="9" style="8"/>
    <col min="5637" max="5637" width="16.75" style="8" customWidth="1"/>
    <col min="5638" max="5643" width="9" style="8"/>
    <col min="5644" max="5644" width="17.8796296296296" style="8" customWidth="1"/>
    <col min="5645" max="5645" width="17.25" style="8" customWidth="1"/>
    <col min="5646" max="5646" width="17.6296296296296" style="8" customWidth="1"/>
    <col min="5647" max="5648" width="9" style="8"/>
    <col min="5649" max="5649" width="11.1296296296296" style="8" customWidth="1"/>
    <col min="5650" max="5888" width="9" style="8"/>
    <col min="5889" max="5889" width="16.3796296296296" style="8" customWidth="1"/>
    <col min="5890" max="5890" width="11" style="8" customWidth="1"/>
    <col min="5891" max="5892" width="9" style="8"/>
    <col min="5893" max="5893" width="16.75" style="8" customWidth="1"/>
    <col min="5894" max="5899" width="9" style="8"/>
    <col min="5900" max="5900" width="17.8796296296296" style="8" customWidth="1"/>
    <col min="5901" max="5901" width="17.25" style="8" customWidth="1"/>
    <col min="5902" max="5902" width="17.6296296296296" style="8" customWidth="1"/>
    <col min="5903" max="5904" width="9" style="8"/>
    <col min="5905" max="5905" width="11.1296296296296" style="8" customWidth="1"/>
    <col min="5906" max="6144" width="9" style="8"/>
    <col min="6145" max="6145" width="16.3796296296296" style="8" customWidth="1"/>
    <col min="6146" max="6146" width="11" style="8" customWidth="1"/>
    <col min="6147" max="6148" width="9" style="8"/>
    <col min="6149" max="6149" width="16.75" style="8" customWidth="1"/>
    <col min="6150" max="6155" width="9" style="8"/>
    <col min="6156" max="6156" width="17.8796296296296" style="8" customWidth="1"/>
    <col min="6157" max="6157" width="17.25" style="8" customWidth="1"/>
    <col min="6158" max="6158" width="17.6296296296296" style="8" customWidth="1"/>
    <col min="6159" max="6160" width="9" style="8"/>
    <col min="6161" max="6161" width="11.1296296296296" style="8" customWidth="1"/>
    <col min="6162" max="6400" width="9" style="8"/>
    <col min="6401" max="6401" width="16.3796296296296" style="8" customWidth="1"/>
    <col min="6402" max="6402" width="11" style="8" customWidth="1"/>
    <col min="6403" max="6404" width="9" style="8"/>
    <col min="6405" max="6405" width="16.75" style="8" customWidth="1"/>
    <col min="6406" max="6411" width="9" style="8"/>
    <col min="6412" max="6412" width="17.8796296296296" style="8" customWidth="1"/>
    <col min="6413" max="6413" width="17.25" style="8" customWidth="1"/>
    <col min="6414" max="6414" width="17.6296296296296" style="8" customWidth="1"/>
    <col min="6415" max="6416" width="9" style="8"/>
    <col min="6417" max="6417" width="11.1296296296296" style="8" customWidth="1"/>
    <col min="6418" max="6656" width="9" style="8"/>
    <col min="6657" max="6657" width="16.3796296296296" style="8" customWidth="1"/>
    <col min="6658" max="6658" width="11" style="8" customWidth="1"/>
    <col min="6659" max="6660" width="9" style="8"/>
    <col min="6661" max="6661" width="16.75" style="8" customWidth="1"/>
    <col min="6662" max="6667" width="9" style="8"/>
    <col min="6668" max="6668" width="17.8796296296296" style="8" customWidth="1"/>
    <col min="6669" max="6669" width="17.25" style="8" customWidth="1"/>
    <col min="6670" max="6670" width="17.6296296296296" style="8" customWidth="1"/>
    <col min="6671" max="6672" width="9" style="8"/>
    <col min="6673" max="6673" width="11.1296296296296" style="8" customWidth="1"/>
    <col min="6674" max="6912" width="9" style="8"/>
    <col min="6913" max="6913" width="16.3796296296296" style="8" customWidth="1"/>
    <col min="6914" max="6914" width="11" style="8" customWidth="1"/>
    <col min="6915" max="6916" width="9" style="8"/>
    <col min="6917" max="6917" width="16.75" style="8" customWidth="1"/>
    <col min="6918" max="6923" width="9" style="8"/>
    <col min="6924" max="6924" width="17.8796296296296" style="8" customWidth="1"/>
    <col min="6925" max="6925" width="17.25" style="8" customWidth="1"/>
    <col min="6926" max="6926" width="17.6296296296296" style="8" customWidth="1"/>
    <col min="6927" max="6928" width="9" style="8"/>
    <col min="6929" max="6929" width="11.1296296296296" style="8" customWidth="1"/>
    <col min="6930" max="7168" width="9" style="8"/>
    <col min="7169" max="7169" width="16.3796296296296" style="8" customWidth="1"/>
    <col min="7170" max="7170" width="11" style="8" customWidth="1"/>
    <col min="7171" max="7172" width="9" style="8"/>
    <col min="7173" max="7173" width="16.75" style="8" customWidth="1"/>
    <col min="7174" max="7179" width="9" style="8"/>
    <col min="7180" max="7180" width="17.8796296296296" style="8" customWidth="1"/>
    <col min="7181" max="7181" width="17.25" style="8" customWidth="1"/>
    <col min="7182" max="7182" width="17.6296296296296" style="8" customWidth="1"/>
    <col min="7183" max="7184" width="9" style="8"/>
    <col min="7185" max="7185" width="11.1296296296296" style="8" customWidth="1"/>
    <col min="7186" max="7424" width="9" style="8"/>
    <col min="7425" max="7425" width="16.3796296296296" style="8" customWidth="1"/>
    <col min="7426" max="7426" width="11" style="8" customWidth="1"/>
    <col min="7427" max="7428" width="9" style="8"/>
    <col min="7429" max="7429" width="16.75" style="8" customWidth="1"/>
    <col min="7430" max="7435" width="9" style="8"/>
    <col min="7436" max="7436" width="17.8796296296296" style="8" customWidth="1"/>
    <col min="7437" max="7437" width="17.25" style="8" customWidth="1"/>
    <col min="7438" max="7438" width="17.6296296296296" style="8" customWidth="1"/>
    <col min="7439" max="7440" width="9" style="8"/>
    <col min="7441" max="7441" width="11.1296296296296" style="8" customWidth="1"/>
    <col min="7442" max="7680" width="9" style="8"/>
    <col min="7681" max="7681" width="16.3796296296296" style="8" customWidth="1"/>
    <col min="7682" max="7682" width="11" style="8" customWidth="1"/>
    <col min="7683" max="7684" width="9" style="8"/>
    <col min="7685" max="7685" width="16.75" style="8" customWidth="1"/>
    <col min="7686" max="7691" width="9" style="8"/>
    <col min="7692" max="7692" width="17.8796296296296" style="8" customWidth="1"/>
    <col min="7693" max="7693" width="17.25" style="8" customWidth="1"/>
    <col min="7694" max="7694" width="17.6296296296296" style="8" customWidth="1"/>
    <col min="7695" max="7696" width="9" style="8"/>
    <col min="7697" max="7697" width="11.1296296296296" style="8" customWidth="1"/>
    <col min="7698" max="7936" width="9" style="8"/>
    <col min="7937" max="7937" width="16.3796296296296" style="8" customWidth="1"/>
    <col min="7938" max="7938" width="11" style="8" customWidth="1"/>
    <col min="7939" max="7940" width="9" style="8"/>
    <col min="7941" max="7941" width="16.75" style="8" customWidth="1"/>
    <col min="7942" max="7947" width="9" style="8"/>
    <col min="7948" max="7948" width="17.8796296296296" style="8" customWidth="1"/>
    <col min="7949" max="7949" width="17.25" style="8" customWidth="1"/>
    <col min="7950" max="7950" width="17.6296296296296" style="8" customWidth="1"/>
    <col min="7951" max="7952" width="9" style="8"/>
    <col min="7953" max="7953" width="11.1296296296296" style="8" customWidth="1"/>
    <col min="7954" max="8192" width="9" style="8"/>
    <col min="8193" max="8193" width="16.3796296296296" style="8" customWidth="1"/>
    <col min="8194" max="8194" width="11" style="8" customWidth="1"/>
    <col min="8195" max="8196" width="9" style="8"/>
    <col min="8197" max="8197" width="16.75" style="8" customWidth="1"/>
    <col min="8198" max="8203" width="9" style="8"/>
    <col min="8204" max="8204" width="17.8796296296296" style="8" customWidth="1"/>
    <col min="8205" max="8205" width="17.25" style="8" customWidth="1"/>
    <col min="8206" max="8206" width="17.6296296296296" style="8" customWidth="1"/>
    <col min="8207" max="8208" width="9" style="8"/>
    <col min="8209" max="8209" width="11.1296296296296" style="8" customWidth="1"/>
    <col min="8210" max="8448" width="9" style="8"/>
    <col min="8449" max="8449" width="16.3796296296296" style="8" customWidth="1"/>
    <col min="8450" max="8450" width="11" style="8" customWidth="1"/>
    <col min="8451" max="8452" width="9" style="8"/>
    <col min="8453" max="8453" width="16.75" style="8" customWidth="1"/>
    <col min="8454" max="8459" width="9" style="8"/>
    <col min="8460" max="8460" width="17.8796296296296" style="8" customWidth="1"/>
    <col min="8461" max="8461" width="17.25" style="8" customWidth="1"/>
    <col min="8462" max="8462" width="17.6296296296296" style="8" customWidth="1"/>
    <col min="8463" max="8464" width="9" style="8"/>
    <col min="8465" max="8465" width="11.1296296296296" style="8" customWidth="1"/>
    <col min="8466" max="8704" width="9" style="8"/>
    <col min="8705" max="8705" width="16.3796296296296" style="8" customWidth="1"/>
    <col min="8706" max="8706" width="11" style="8" customWidth="1"/>
    <col min="8707" max="8708" width="9" style="8"/>
    <col min="8709" max="8709" width="16.75" style="8" customWidth="1"/>
    <col min="8710" max="8715" width="9" style="8"/>
    <col min="8716" max="8716" width="17.8796296296296" style="8" customWidth="1"/>
    <col min="8717" max="8717" width="17.25" style="8" customWidth="1"/>
    <col min="8718" max="8718" width="17.6296296296296" style="8" customWidth="1"/>
    <col min="8719" max="8720" width="9" style="8"/>
    <col min="8721" max="8721" width="11.1296296296296" style="8" customWidth="1"/>
    <col min="8722" max="8960" width="9" style="8"/>
    <col min="8961" max="8961" width="16.3796296296296" style="8" customWidth="1"/>
    <col min="8962" max="8962" width="11" style="8" customWidth="1"/>
    <col min="8963" max="8964" width="9" style="8"/>
    <col min="8965" max="8965" width="16.75" style="8" customWidth="1"/>
    <col min="8966" max="8971" width="9" style="8"/>
    <col min="8972" max="8972" width="17.8796296296296" style="8" customWidth="1"/>
    <col min="8973" max="8973" width="17.25" style="8" customWidth="1"/>
    <col min="8974" max="8974" width="17.6296296296296" style="8" customWidth="1"/>
    <col min="8975" max="8976" width="9" style="8"/>
    <col min="8977" max="8977" width="11.1296296296296" style="8" customWidth="1"/>
    <col min="8978" max="9216" width="9" style="8"/>
    <col min="9217" max="9217" width="16.3796296296296" style="8" customWidth="1"/>
    <col min="9218" max="9218" width="11" style="8" customWidth="1"/>
    <col min="9219" max="9220" width="9" style="8"/>
    <col min="9221" max="9221" width="16.75" style="8" customWidth="1"/>
    <col min="9222" max="9227" width="9" style="8"/>
    <col min="9228" max="9228" width="17.8796296296296" style="8" customWidth="1"/>
    <col min="9229" max="9229" width="17.25" style="8" customWidth="1"/>
    <col min="9230" max="9230" width="17.6296296296296" style="8" customWidth="1"/>
    <col min="9231" max="9232" width="9" style="8"/>
    <col min="9233" max="9233" width="11.1296296296296" style="8" customWidth="1"/>
    <col min="9234" max="9472" width="9" style="8"/>
    <col min="9473" max="9473" width="16.3796296296296" style="8" customWidth="1"/>
    <col min="9474" max="9474" width="11" style="8" customWidth="1"/>
    <col min="9475" max="9476" width="9" style="8"/>
    <col min="9477" max="9477" width="16.75" style="8" customWidth="1"/>
    <col min="9478" max="9483" width="9" style="8"/>
    <col min="9484" max="9484" width="17.8796296296296" style="8" customWidth="1"/>
    <col min="9485" max="9485" width="17.25" style="8" customWidth="1"/>
    <col min="9486" max="9486" width="17.6296296296296" style="8" customWidth="1"/>
    <col min="9487" max="9488" width="9" style="8"/>
    <col min="9489" max="9489" width="11.1296296296296" style="8" customWidth="1"/>
    <col min="9490" max="9728" width="9" style="8"/>
    <col min="9729" max="9729" width="16.3796296296296" style="8" customWidth="1"/>
    <col min="9730" max="9730" width="11" style="8" customWidth="1"/>
    <col min="9731" max="9732" width="9" style="8"/>
    <col min="9733" max="9733" width="16.75" style="8" customWidth="1"/>
    <col min="9734" max="9739" width="9" style="8"/>
    <col min="9740" max="9740" width="17.8796296296296" style="8" customWidth="1"/>
    <col min="9741" max="9741" width="17.25" style="8" customWidth="1"/>
    <col min="9742" max="9742" width="17.6296296296296" style="8" customWidth="1"/>
    <col min="9743" max="9744" width="9" style="8"/>
    <col min="9745" max="9745" width="11.1296296296296" style="8" customWidth="1"/>
    <col min="9746" max="9984" width="9" style="8"/>
    <col min="9985" max="9985" width="16.3796296296296" style="8" customWidth="1"/>
    <col min="9986" max="9986" width="11" style="8" customWidth="1"/>
    <col min="9987" max="9988" width="9" style="8"/>
    <col min="9989" max="9989" width="16.75" style="8" customWidth="1"/>
    <col min="9990" max="9995" width="9" style="8"/>
    <col min="9996" max="9996" width="17.8796296296296" style="8" customWidth="1"/>
    <col min="9997" max="9997" width="17.25" style="8" customWidth="1"/>
    <col min="9998" max="9998" width="17.6296296296296" style="8" customWidth="1"/>
    <col min="9999" max="10000" width="9" style="8"/>
    <col min="10001" max="10001" width="11.1296296296296" style="8" customWidth="1"/>
    <col min="10002" max="10240" width="9" style="8"/>
    <col min="10241" max="10241" width="16.3796296296296" style="8" customWidth="1"/>
    <col min="10242" max="10242" width="11" style="8" customWidth="1"/>
    <col min="10243" max="10244" width="9" style="8"/>
    <col min="10245" max="10245" width="16.75" style="8" customWidth="1"/>
    <col min="10246" max="10251" width="9" style="8"/>
    <col min="10252" max="10252" width="17.8796296296296" style="8" customWidth="1"/>
    <col min="10253" max="10253" width="17.25" style="8" customWidth="1"/>
    <col min="10254" max="10254" width="17.6296296296296" style="8" customWidth="1"/>
    <col min="10255" max="10256" width="9" style="8"/>
    <col min="10257" max="10257" width="11.1296296296296" style="8" customWidth="1"/>
    <col min="10258" max="10496" width="9" style="8"/>
    <col min="10497" max="10497" width="16.3796296296296" style="8" customWidth="1"/>
    <col min="10498" max="10498" width="11" style="8" customWidth="1"/>
    <col min="10499" max="10500" width="9" style="8"/>
    <col min="10501" max="10501" width="16.75" style="8" customWidth="1"/>
    <col min="10502" max="10507" width="9" style="8"/>
    <col min="10508" max="10508" width="17.8796296296296" style="8" customWidth="1"/>
    <col min="10509" max="10509" width="17.25" style="8" customWidth="1"/>
    <col min="10510" max="10510" width="17.6296296296296" style="8" customWidth="1"/>
    <col min="10511" max="10512" width="9" style="8"/>
    <col min="10513" max="10513" width="11.1296296296296" style="8" customWidth="1"/>
    <col min="10514" max="10752" width="9" style="8"/>
    <col min="10753" max="10753" width="16.3796296296296" style="8" customWidth="1"/>
    <col min="10754" max="10754" width="11" style="8" customWidth="1"/>
    <col min="10755" max="10756" width="9" style="8"/>
    <col min="10757" max="10757" width="16.75" style="8" customWidth="1"/>
    <col min="10758" max="10763" width="9" style="8"/>
    <col min="10764" max="10764" width="17.8796296296296" style="8" customWidth="1"/>
    <col min="10765" max="10765" width="17.25" style="8" customWidth="1"/>
    <col min="10766" max="10766" width="17.6296296296296" style="8" customWidth="1"/>
    <col min="10767" max="10768" width="9" style="8"/>
    <col min="10769" max="10769" width="11.1296296296296" style="8" customWidth="1"/>
    <col min="10770" max="11008" width="9" style="8"/>
    <col min="11009" max="11009" width="16.3796296296296" style="8" customWidth="1"/>
    <col min="11010" max="11010" width="11" style="8" customWidth="1"/>
    <col min="11011" max="11012" width="9" style="8"/>
    <col min="11013" max="11013" width="16.75" style="8" customWidth="1"/>
    <col min="11014" max="11019" width="9" style="8"/>
    <col min="11020" max="11020" width="17.8796296296296" style="8" customWidth="1"/>
    <col min="11021" max="11021" width="17.25" style="8" customWidth="1"/>
    <col min="11022" max="11022" width="17.6296296296296" style="8" customWidth="1"/>
    <col min="11023" max="11024" width="9" style="8"/>
    <col min="11025" max="11025" width="11.1296296296296" style="8" customWidth="1"/>
    <col min="11026" max="11264" width="9" style="8"/>
    <col min="11265" max="11265" width="16.3796296296296" style="8" customWidth="1"/>
    <col min="11266" max="11266" width="11" style="8" customWidth="1"/>
    <col min="11267" max="11268" width="9" style="8"/>
    <col min="11269" max="11269" width="16.75" style="8" customWidth="1"/>
    <col min="11270" max="11275" width="9" style="8"/>
    <col min="11276" max="11276" width="17.8796296296296" style="8" customWidth="1"/>
    <col min="11277" max="11277" width="17.25" style="8" customWidth="1"/>
    <col min="11278" max="11278" width="17.6296296296296" style="8" customWidth="1"/>
    <col min="11279" max="11280" width="9" style="8"/>
    <col min="11281" max="11281" width="11.1296296296296" style="8" customWidth="1"/>
    <col min="11282" max="11520" width="9" style="8"/>
    <col min="11521" max="11521" width="16.3796296296296" style="8" customWidth="1"/>
    <col min="11522" max="11522" width="11" style="8" customWidth="1"/>
    <col min="11523" max="11524" width="9" style="8"/>
    <col min="11525" max="11525" width="16.75" style="8" customWidth="1"/>
    <col min="11526" max="11531" width="9" style="8"/>
    <col min="11532" max="11532" width="17.8796296296296" style="8" customWidth="1"/>
    <col min="11533" max="11533" width="17.25" style="8" customWidth="1"/>
    <col min="11534" max="11534" width="17.6296296296296" style="8" customWidth="1"/>
    <col min="11535" max="11536" width="9" style="8"/>
    <col min="11537" max="11537" width="11.1296296296296" style="8" customWidth="1"/>
    <col min="11538" max="11776" width="9" style="8"/>
    <col min="11777" max="11777" width="16.3796296296296" style="8" customWidth="1"/>
    <col min="11778" max="11778" width="11" style="8" customWidth="1"/>
    <col min="11779" max="11780" width="9" style="8"/>
    <col min="11781" max="11781" width="16.75" style="8" customWidth="1"/>
    <col min="11782" max="11787" width="9" style="8"/>
    <col min="11788" max="11788" width="17.8796296296296" style="8" customWidth="1"/>
    <col min="11789" max="11789" width="17.25" style="8" customWidth="1"/>
    <col min="11790" max="11790" width="17.6296296296296" style="8" customWidth="1"/>
    <col min="11791" max="11792" width="9" style="8"/>
    <col min="11793" max="11793" width="11.1296296296296" style="8" customWidth="1"/>
    <col min="11794" max="12032" width="9" style="8"/>
    <col min="12033" max="12033" width="16.3796296296296" style="8" customWidth="1"/>
    <col min="12034" max="12034" width="11" style="8" customWidth="1"/>
    <col min="12035" max="12036" width="9" style="8"/>
    <col min="12037" max="12037" width="16.75" style="8" customWidth="1"/>
    <col min="12038" max="12043" width="9" style="8"/>
    <col min="12044" max="12044" width="17.8796296296296" style="8" customWidth="1"/>
    <col min="12045" max="12045" width="17.25" style="8" customWidth="1"/>
    <col min="12046" max="12046" width="17.6296296296296" style="8" customWidth="1"/>
    <col min="12047" max="12048" width="9" style="8"/>
    <col min="12049" max="12049" width="11.1296296296296" style="8" customWidth="1"/>
    <col min="12050" max="12288" width="9" style="8"/>
    <col min="12289" max="12289" width="16.3796296296296" style="8" customWidth="1"/>
    <col min="12290" max="12290" width="11" style="8" customWidth="1"/>
    <col min="12291" max="12292" width="9" style="8"/>
    <col min="12293" max="12293" width="16.75" style="8" customWidth="1"/>
    <col min="12294" max="12299" width="9" style="8"/>
    <col min="12300" max="12300" width="17.8796296296296" style="8" customWidth="1"/>
    <col min="12301" max="12301" width="17.25" style="8" customWidth="1"/>
    <col min="12302" max="12302" width="17.6296296296296" style="8" customWidth="1"/>
    <col min="12303" max="12304" width="9" style="8"/>
    <col min="12305" max="12305" width="11.1296296296296" style="8" customWidth="1"/>
    <col min="12306" max="12544" width="9" style="8"/>
    <col min="12545" max="12545" width="16.3796296296296" style="8" customWidth="1"/>
    <col min="12546" max="12546" width="11" style="8" customWidth="1"/>
    <col min="12547" max="12548" width="9" style="8"/>
    <col min="12549" max="12549" width="16.75" style="8" customWidth="1"/>
    <col min="12550" max="12555" width="9" style="8"/>
    <col min="12556" max="12556" width="17.8796296296296" style="8" customWidth="1"/>
    <col min="12557" max="12557" width="17.25" style="8" customWidth="1"/>
    <col min="12558" max="12558" width="17.6296296296296" style="8" customWidth="1"/>
    <col min="12559" max="12560" width="9" style="8"/>
    <col min="12561" max="12561" width="11.1296296296296" style="8" customWidth="1"/>
    <col min="12562" max="12800" width="9" style="8"/>
    <col min="12801" max="12801" width="16.3796296296296" style="8" customWidth="1"/>
    <col min="12802" max="12802" width="11" style="8" customWidth="1"/>
    <col min="12803" max="12804" width="9" style="8"/>
    <col min="12805" max="12805" width="16.75" style="8" customWidth="1"/>
    <col min="12806" max="12811" width="9" style="8"/>
    <col min="12812" max="12812" width="17.8796296296296" style="8" customWidth="1"/>
    <col min="12813" max="12813" width="17.25" style="8" customWidth="1"/>
    <col min="12814" max="12814" width="17.6296296296296" style="8" customWidth="1"/>
    <col min="12815" max="12816" width="9" style="8"/>
    <col min="12817" max="12817" width="11.1296296296296" style="8" customWidth="1"/>
    <col min="12818" max="13056" width="9" style="8"/>
    <col min="13057" max="13057" width="16.3796296296296" style="8" customWidth="1"/>
    <col min="13058" max="13058" width="11" style="8" customWidth="1"/>
    <col min="13059" max="13060" width="9" style="8"/>
    <col min="13061" max="13061" width="16.75" style="8" customWidth="1"/>
    <col min="13062" max="13067" width="9" style="8"/>
    <col min="13068" max="13068" width="17.8796296296296" style="8" customWidth="1"/>
    <col min="13069" max="13069" width="17.25" style="8" customWidth="1"/>
    <col min="13070" max="13070" width="17.6296296296296" style="8" customWidth="1"/>
    <col min="13071" max="13072" width="9" style="8"/>
    <col min="13073" max="13073" width="11.1296296296296" style="8" customWidth="1"/>
    <col min="13074" max="13312" width="9" style="8"/>
    <col min="13313" max="13313" width="16.3796296296296" style="8" customWidth="1"/>
    <col min="13314" max="13314" width="11" style="8" customWidth="1"/>
    <col min="13315" max="13316" width="9" style="8"/>
    <col min="13317" max="13317" width="16.75" style="8" customWidth="1"/>
    <col min="13318" max="13323" width="9" style="8"/>
    <col min="13324" max="13324" width="17.8796296296296" style="8" customWidth="1"/>
    <col min="13325" max="13325" width="17.25" style="8" customWidth="1"/>
    <col min="13326" max="13326" width="17.6296296296296" style="8" customWidth="1"/>
    <col min="13327" max="13328" width="9" style="8"/>
    <col min="13329" max="13329" width="11.1296296296296" style="8" customWidth="1"/>
    <col min="13330" max="13568" width="9" style="8"/>
    <col min="13569" max="13569" width="16.3796296296296" style="8" customWidth="1"/>
    <col min="13570" max="13570" width="11" style="8" customWidth="1"/>
    <col min="13571" max="13572" width="9" style="8"/>
    <col min="13573" max="13573" width="16.75" style="8" customWidth="1"/>
    <col min="13574" max="13579" width="9" style="8"/>
    <col min="13580" max="13580" width="17.8796296296296" style="8" customWidth="1"/>
    <col min="13581" max="13581" width="17.25" style="8" customWidth="1"/>
    <col min="13582" max="13582" width="17.6296296296296" style="8" customWidth="1"/>
    <col min="13583" max="13584" width="9" style="8"/>
    <col min="13585" max="13585" width="11.1296296296296" style="8" customWidth="1"/>
    <col min="13586" max="13824" width="9" style="8"/>
    <col min="13825" max="13825" width="16.3796296296296" style="8" customWidth="1"/>
    <col min="13826" max="13826" width="11" style="8" customWidth="1"/>
    <col min="13827" max="13828" width="9" style="8"/>
    <col min="13829" max="13829" width="16.75" style="8" customWidth="1"/>
    <col min="13830" max="13835" width="9" style="8"/>
    <col min="13836" max="13836" width="17.8796296296296" style="8" customWidth="1"/>
    <col min="13837" max="13837" width="17.25" style="8" customWidth="1"/>
    <col min="13838" max="13838" width="17.6296296296296" style="8" customWidth="1"/>
    <col min="13839" max="13840" width="9" style="8"/>
    <col min="13841" max="13841" width="11.1296296296296" style="8" customWidth="1"/>
    <col min="13842" max="14080" width="9" style="8"/>
    <col min="14081" max="14081" width="16.3796296296296" style="8" customWidth="1"/>
    <col min="14082" max="14082" width="11" style="8" customWidth="1"/>
    <col min="14083" max="14084" width="9" style="8"/>
    <col min="14085" max="14085" width="16.75" style="8" customWidth="1"/>
    <col min="14086" max="14091" width="9" style="8"/>
    <col min="14092" max="14092" width="17.8796296296296" style="8" customWidth="1"/>
    <col min="14093" max="14093" width="17.25" style="8" customWidth="1"/>
    <col min="14094" max="14094" width="17.6296296296296" style="8" customWidth="1"/>
    <col min="14095" max="14096" width="9" style="8"/>
    <col min="14097" max="14097" width="11.1296296296296" style="8" customWidth="1"/>
    <col min="14098" max="14336" width="9" style="8"/>
    <col min="14337" max="14337" width="16.3796296296296" style="8" customWidth="1"/>
    <col min="14338" max="14338" width="11" style="8" customWidth="1"/>
    <col min="14339" max="14340" width="9" style="8"/>
    <col min="14341" max="14341" width="16.75" style="8" customWidth="1"/>
    <col min="14342" max="14347" width="9" style="8"/>
    <col min="14348" max="14348" width="17.8796296296296" style="8" customWidth="1"/>
    <col min="14349" max="14349" width="17.25" style="8" customWidth="1"/>
    <col min="14350" max="14350" width="17.6296296296296" style="8" customWidth="1"/>
    <col min="14351" max="14352" width="9" style="8"/>
    <col min="14353" max="14353" width="11.1296296296296" style="8" customWidth="1"/>
    <col min="14354" max="14592" width="9" style="8"/>
    <col min="14593" max="14593" width="16.3796296296296" style="8" customWidth="1"/>
    <col min="14594" max="14594" width="11" style="8" customWidth="1"/>
    <col min="14595" max="14596" width="9" style="8"/>
    <col min="14597" max="14597" width="16.75" style="8" customWidth="1"/>
    <col min="14598" max="14603" width="9" style="8"/>
    <col min="14604" max="14604" width="17.8796296296296" style="8" customWidth="1"/>
    <col min="14605" max="14605" width="17.25" style="8" customWidth="1"/>
    <col min="14606" max="14606" width="17.6296296296296" style="8" customWidth="1"/>
    <col min="14607" max="14608" width="9" style="8"/>
    <col min="14609" max="14609" width="11.1296296296296" style="8" customWidth="1"/>
    <col min="14610" max="14848" width="9" style="8"/>
    <col min="14849" max="14849" width="16.3796296296296" style="8" customWidth="1"/>
    <col min="14850" max="14850" width="11" style="8" customWidth="1"/>
    <col min="14851" max="14852" width="9" style="8"/>
    <col min="14853" max="14853" width="16.75" style="8" customWidth="1"/>
    <col min="14854" max="14859" width="9" style="8"/>
    <col min="14860" max="14860" width="17.8796296296296" style="8" customWidth="1"/>
    <col min="14861" max="14861" width="17.25" style="8" customWidth="1"/>
    <col min="14862" max="14862" width="17.6296296296296" style="8" customWidth="1"/>
    <col min="14863" max="14864" width="9" style="8"/>
    <col min="14865" max="14865" width="11.1296296296296" style="8" customWidth="1"/>
    <col min="14866" max="15104" width="9" style="8"/>
    <col min="15105" max="15105" width="16.3796296296296" style="8" customWidth="1"/>
    <col min="15106" max="15106" width="11" style="8" customWidth="1"/>
    <col min="15107" max="15108" width="9" style="8"/>
    <col min="15109" max="15109" width="16.75" style="8" customWidth="1"/>
    <col min="15110" max="15115" width="9" style="8"/>
    <col min="15116" max="15116" width="17.8796296296296" style="8" customWidth="1"/>
    <col min="15117" max="15117" width="17.25" style="8" customWidth="1"/>
    <col min="15118" max="15118" width="17.6296296296296" style="8" customWidth="1"/>
    <col min="15119" max="15120" width="9" style="8"/>
    <col min="15121" max="15121" width="11.1296296296296" style="8" customWidth="1"/>
    <col min="15122" max="15360" width="9" style="8"/>
    <col min="15361" max="15361" width="16.3796296296296" style="8" customWidth="1"/>
    <col min="15362" max="15362" width="11" style="8" customWidth="1"/>
    <col min="15363" max="15364" width="9" style="8"/>
    <col min="15365" max="15365" width="16.75" style="8" customWidth="1"/>
    <col min="15366" max="15371" width="9" style="8"/>
    <col min="15372" max="15372" width="17.8796296296296" style="8" customWidth="1"/>
    <col min="15373" max="15373" width="17.25" style="8" customWidth="1"/>
    <col min="15374" max="15374" width="17.6296296296296" style="8" customWidth="1"/>
    <col min="15375" max="15376" width="9" style="8"/>
    <col min="15377" max="15377" width="11.1296296296296" style="8" customWidth="1"/>
    <col min="15378" max="15616" width="9" style="8"/>
    <col min="15617" max="15617" width="16.3796296296296" style="8" customWidth="1"/>
    <col min="15618" max="15618" width="11" style="8" customWidth="1"/>
    <col min="15619" max="15620" width="9" style="8"/>
    <col min="15621" max="15621" width="16.75" style="8" customWidth="1"/>
    <col min="15622" max="15627" width="9" style="8"/>
    <col min="15628" max="15628" width="17.8796296296296" style="8" customWidth="1"/>
    <col min="15629" max="15629" width="17.25" style="8" customWidth="1"/>
    <col min="15630" max="15630" width="17.6296296296296" style="8" customWidth="1"/>
    <col min="15631" max="15632" width="9" style="8"/>
    <col min="15633" max="15633" width="11.1296296296296" style="8" customWidth="1"/>
    <col min="15634" max="15872" width="9" style="8"/>
    <col min="15873" max="15873" width="16.3796296296296" style="8" customWidth="1"/>
    <col min="15874" max="15874" width="11" style="8" customWidth="1"/>
    <col min="15875" max="15876" width="9" style="8"/>
    <col min="15877" max="15877" width="16.75" style="8" customWidth="1"/>
    <col min="15878" max="15883" width="9" style="8"/>
    <col min="15884" max="15884" width="17.8796296296296" style="8" customWidth="1"/>
    <col min="15885" max="15885" width="17.25" style="8" customWidth="1"/>
    <col min="15886" max="15886" width="17.6296296296296" style="8" customWidth="1"/>
    <col min="15887" max="15888" width="9" style="8"/>
    <col min="15889" max="15889" width="11.1296296296296" style="8" customWidth="1"/>
    <col min="15890" max="16128" width="9" style="8"/>
    <col min="16129" max="16129" width="16.3796296296296" style="8" customWidth="1"/>
    <col min="16130" max="16130" width="11" style="8" customWidth="1"/>
    <col min="16131" max="16132" width="9" style="8"/>
    <col min="16133" max="16133" width="16.75" style="8" customWidth="1"/>
    <col min="16134" max="16139" width="9" style="8"/>
    <col min="16140" max="16140" width="17.8796296296296" style="8" customWidth="1"/>
    <col min="16141" max="16141" width="17.25" style="8" customWidth="1"/>
    <col min="16142" max="16142" width="17.6296296296296" style="8" customWidth="1"/>
    <col min="16143" max="16144" width="9" style="8"/>
    <col min="16145" max="16145" width="11.1296296296296" style="8" customWidth="1"/>
    <col min="16146" max="16384" width="9" style="8"/>
  </cols>
  <sheetData>
    <row r="1" s="193" customFormat="1" spans="1:17">
      <c r="A1" s="10" t="s">
        <v>980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="193" customFormat="1" spans="1:15">
      <c r="A2" s="116" t="s">
        <v>981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94"/>
    </row>
    <row r="3" s="193" customFormat="1" spans="1:17">
      <c r="A3" s="14" t="s">
        <v>2</v>
      </c>
      <c r="B3" s="198" t="s">
        <v>495</v>
      </c>
      <c r="C3" s="198" t="s">
        <v>595</v>
      </c>
      <c r="D3" s="199" t="s">
        <v>982</v>
      </c>
      <c r="E3" s="200" t="s">
        <v>7</v>
      </c>
      <c r="F3" s="14" t="s">
        <v>41</v>
      </c>
      <c r="G3" s="15" t="s">
        <v>10</v>
      </c>
      <c r="H3" s="15" t="s">
        <v>983</v>
      </c>
      <c r="I3" s="15" t="s">
        <v>984</v>
      </c>
      <c r="J3" s="15" t="s">
        <v>985</v>
      </c>
      <c r="K3" s="15" t="s">
        <v>18</v>
      </c>
      <c r="L3" s="199" t="s">
        <v>986</v>
      </c>
      <c r="M3" s="199" t="s">
        <v>599</v>
      </c>
      <c r="N3" s="199"/>
      <c r="O3" s="199" t="s">
        <v>987</v>
      </c>
      <c r="P3" s="194"/>
      <c r="Q3" s="194"/>
    </row>
    <row r="4" s="193" customFormat="1" spans="1:17">
      <c r="A4" s="201" t="s">
        <v>988</v>
      </c>
      <c r="B4" s="198" t="s">
        <v>989</v>
      </c>
      <c r="C4" s="198" t="s">
        <v>989</v>
      </c>
      <c r="D4" s="199" t="s">
        <v>990</v>
      </c>
      <c r="E4" s="198" t="s">
        <v>989</v>
      </c>
      <c r="F4" s="14"/>
      <c r="G4" s="12">
        <v>45752</v>
      </c>
      <c r="H4" s="12">
        <f>G4+18</f>
        <v>45770</v>
      </c>
      <c r="I4" s="12">
        <f>G4+20</f>
        <v>45772</v>
      </c>
      <c r="J4" s="202">
        <f>G4+22</f>
        <v>45774</v>
      </c>
      <c r="K4" s="132" t="s">
        <v>991</v>
      </c>
      <c r="L4" s="199" t="s">
        <v>20</v>
      </c>
      <c r="M4" s="226">
        <f>G4-3</f>
        <v>45749</v>
      </c>
      <c r="N4" s="205" t="s">
        <v>992</v>
      </c>
      <c r="O4" s="12">
        <f>G4-2</f>
        <v>45750</v>
      </c>
      <c r="P4" s="194"/>
      <c r="Q4" s="194"/>
    </row>
    <row r="5" s="193" customFormat="1" spans="1:17">
      <c r="A5" s="202" t="s">
        <v>993</v>
      </c>
      <c r="B5" s="203" t="s">
        <v>77</v>
      </c>
      <c r="C5" s="203" t="s">
        <v>77</v>
      </c>
      <c r="D5" s="204" t="s">
        <v>994</v>
      </c>
      <c r="E5" s="203" t="s">
        <v>77</v>
      </c>
      <c r="F5" s="205"/>
      <c r="G5" s="12">
        <f>G4+7</f>
        <v>45759</v>
      </c>
      <c r="H5" s="12">
        <f>G5+18</f>
        <v>45777</v>
      </c>
      <c r="I5" s="12">
        <f>G5+20</f>
        <v>45779</v>
      </c>
      <c r="J5" s="202">
        <f>G5+22</f>
        <v>45781</v>
      </c>
      <c r="K5" s="132"/>
      <c r="L5" s="52" t="s">
        <v>30</v>
      </c>
      <c r="M5" s="226">
        <f>G5-3</f>
        <v>45756</v>
      </c>
      <c r="N5" s="205" t="s">
        <v>992</v>
      </c>
      <c r="O5" s="12">
        <f>G5-2</f>
        <v>45757</v>
      </c>
      <c r="P5" s="4"/>
      <c r="Q5" s="4"/>
    </row>
    <row r="6" s="193" customFormat="1" spans="1:17">
      <c r="A6" s="202" t="s">
        <v>995</v>
      </c>
      <c r="B6" s="199" t="s">
        <v>859</v>
      </c>
      <c r="C6" s="199" t="s">
        <v>859</v>
      </c>
      <c r="D6" s="199" t="s">
        <v>996</v>
      </c>
      <c r="E6" s="199" t="s">
        <v>859</v>
      </c>
      <c r="F6" s="205"/>
      <c r="G6" s="12">
        <f>G5+7</f>
        <v>45766</v>
      </c>
      <c r="H6" s="12">
        <f>H5+7</f>
        <v>45784</v>
      </c>
      <c r="I6" s="12">
        <f>I5+7</f>
        <v>45786</v>
      </c>
      <c r="J6" s="202">
        <f>G6+22</f>
        <v>45788</v>
      </c>
      <c r="K6" s="132"/>
      <c r="L6" s="199" t="s">
        <v>30</v>
      </c>
      <c r="M6" s="226">
        <f>G6-3</f>
        <v>45763</v>
      </c>
      <c r="N6" s="205" t="s">
        <v>992</v>
      </c>
      <c r="O6" s="12">
        <f>G6-2</f>
        <v>45764</v>
      </c>
      <c r="P6" s="4"/>
      <c r="Q6" s="4"/>
    </row>
    <row r="7" s="193" customFormat="1" spans="1:17">
      <c r="A7" s="202" t="s">
        <v>997</v>
      </c>
      <c r="B7" s="203" t="s">
        <v>793</v>
      </c>
      <c r="C7" s="203" t="s">
        <v>793</v>
      </c>
      <c r="D7" s="203" t="s">
        <v>998</v>
      </c>
      <c r="E7" s="203" t="s">
        <v>793</v>
      </c>
      <c r="F7" s="205"/>
      <c r="G7" s="12">
        <f t="shared" ref="G7:I7" si="0">G6+7</f>
        <v>45773</v>
      </c>
      <c r="H7" s="12">
        <f t="shared" si="0"/>
        <v>45791</v>
      </c>
      <c r="I7" s="12">
        <f t="shared" si="0"/>
        <v>45793</v>
      </c>
      <c r="J7" s="202">
        <f>G7+22</f>
        <v>45795</v>
      </c>
      <c r="K7" s="132"/>
      <c r="L7" s="52" t="s">
        <v>20</v>
      </c>
      <c r="M7" s="226">
        <f>G7-3</f>
        <v>45770</v>
      </c>
      <c r="N7" s="205" t="s">
        <v>992</v>
      </c>
      <c r="O7" s="12">
        <f>G7-2</f>
        <v>45771</v>
      </c>
      <c r="P7" s="4"/>
      <c r="Q7" s="4"/>
    </row>
    <row r="8" s="193" customFormat="1" spans="1:17">
      <c r="A8" s="206" t="s">
        <v>999</v>
      </c>
      <c r="B8" s="207"/>
      <c r="C8" s="207"/>
      <c r="D8" s="208"/>
      <c r="E8" s="208"/>
      <c r="F8" s="4"/>
      <c r="G8" s="2"/>
      <c r="H8" s="2"/>
      <c r="I8" s="2"/>
      <c r="J8" s="225"/>
      <c r="K8" s="211"/>
      <c r="L8" s="4"/>
      <c r="M8" s="2"/>
      <c r="N8" s="4"/>
      <c r="O8" s="225"/>
      <c r="P8" s="4"/>
      <c r="Q8" s="4"/>
    </row>
    <row r="9" s="193" customFormat="1" spans="1:17">
      <c r="A9" s="206"/>
      <c r="B9" s="207"/>
      <c r="C9" s="207"/>
      <c r="D9" s="208"/>
      <c r="E9" s="208"/>
      <c r="F9" s="4"/>
      <c r="G9" s="2"/>
      <c r="H9" s="2"/>
      <c r="I9" s="2"/>
      <c r="J9" s="225"/>
      <c r="K9" s="211"/>
      <c r="L9" s="4"/>
      <c r="M9" s="2"/>
      <c r="N9" s="4"/>
      <c r="O9" s="4"/>
      <c r="P9" s="4"/>
      <c r="Q9" s="4"/>
    </row>
    <row r="10" s="193" customFormat="1" spans="6:17">
      <c r="F10" s="4"/>
      <c r="G10" s="2"/>
      <c r="H10" s="2"/>
      <c r="I10" s="2"/>
      <c r="J10" s="225"/>
      <c r="K10" s="211"/>
      <c r="L10" s="4"/>
      <c r="M10" s="2"/>
      <c r="N10" s="4"/>
      <c r="O10" s="4"/>
      <c r="P10" s="4"/>
      <c r="Q10" s="4"/>
    </row>
    <row r="11" s="193" customFormat="1" spans="1:17">
      <c r="A11" s="206"/>
      <c r="B11" s="207"/>
      <c r="C11" s="207"/>
      <c r="D11" s="208"/>
      <c r="E11" s="208"/>
      <c r="F11" s="4"/>
      <c r="G11" s="2"/>
      <c r="H11" s="2"/>
      <c r="I11" s="2"/>
      <c r="J11" s="225"/>
      <c r="K11" s="211"/>
      <c r="L11" s="4"/>
      <c r="M11" s="2"/>
      <c r="N11" s="4"/>
      <c r="O11" s="4"/>
      <c r="P11" s="4"/>
      <c r="Q11" s="4"/>
    </row>
    <row r="12" s="193" customFormat="1" spans="1:17">
      <c r="A12" s="116" t="s">
        <v>1000</v>
      </c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4"/>
      <c r="Q12" s="4"/>
    </row>
    <row r="13" s="193" customFormat="1" spans="1:18">
      <c r="A13" s="14" t="s">
        <v>2</v>
      </c>
      <c r="B13" s="209" t="s">
        <v>495</v>
      </c>
      <c r="C13" s="209" t="s">
        <v>595</v>
      </c>
      <c r="D13" s="14" t="s">
        <v>982</v>
      </c>
      <c r="E13" s="14" t="s">
        <v>7</v>
      </c>
      <c r="F13" s="14" t="s">
        <v>6</v>
      </c>
      <c r="G13" s="15" t="s">
        <v>10</v>
      </c>
      <c r="H13" s="15" t="s">
        <v>983</v>
      </c>
      <c r="I13" s="15" t="s">
        <v>1001</v>
      </c>
      <c r="J13" s="15" t="s">
        <v>1002</v>
      </c>
      <c r="K13" s="15" t="s">
        <v>1003</v>
      </c>
      <c r="L13" s="15" t="s">
        <v>1004</v>
      </c>
      <c r="M13" s="199" t="s">
        <v>18</v>
      </c>
      <c r="N13" s="199" t="s">
        <v>986</v>
      </c>
      <c r="O13" s="227" t="s">
        <v>599</v>
      </c>
      <c r="P13" s="228"/>
      <c r="Q13" s="199" t="s">
        <v>987</v>
      </c>
      <c r="R13" s="4"/>
    </row>
    <row r="14" s="193" customFormat="1" spans="1:19">
      <c r="A14" s="202" t="s">
        <v>194</v>
      </c>
      <c r="B14" s="209"/>
      <c r="C14" s="198"/>
      <c r="D14" s="200"/>
      <c r="E14" s="133"/>
      <c r="F14" s="14"/>
      <c r="G14" s="12"/>
      <c r="H14" s="12"/>
      <c r="I14" s="12"/>
      <c r="J14" s="202"/>
      <c r="K14" s="202"/>
      <c r="L14" s="202"/>
      <c r="M14" s="205" t="s">
        <v>991</v>
      </c>
      <c r="N14" s="42"/>
      <c r="O14" s="226">
        <f>G14-3</f>
        <v>-3</v>
      </c>
      <c r="P14" s="14" t="s">
        <v>992</v>
      </c>
      <c r="Q14" s="202">
        <f>G14-2</f>
        <v>-2</v>
      </c>
      <c r="R14" s="2"/>
      <c r="S14" s="4"/>
    </row>
    <row r="15" s="193" customFormat="1" spans="1:19">
      <c r="A15" s="202" t="s">
        <v>194</v>
      </c>
      <c r="B15" s="209"/>
      <c r="C15" s="198"/>
      <c r="D15" s="200"/>
      <c r="E15" s="133"/>
      <c r="F15" s="14"/>
      <c r="G15" s="12"/>
      <c r="H15" s="12"/>
      <c r="I15" s="12"/>
      <c r="J15" s="202"/>
      <c r="K15" s="202"/>
      <c r="L15" s="202"/>
      <c r="M15" s="205"/>
      <c r="N15" s="200"/>
      <c r="O15" s="226">
        <f>G15-3</f>
        <v>-3</v>
      </c>
      <c r="P15" s="14" t="s">
        <v>992</v>
      </c>
      <c r="Q15" s="202">
        <f>G15-2</f>
        <v>-2</v>
      </c>
      <c r="R15" s="2"/>
      <c r="S15" s="4"/>
    </row>
    <row r="16" s="193" customFormat="1" spans="1:19">
      <c r="A16" s="202" t="s">
        <v>194</v>
      </c>
      <c r="B16" s="209"/>
      <c r="C16" s="198"/>
      <c r="D16" s="200"/>
      <c r="E16" s="133"/>
      <c r="F16" s="14"/>
      <c r="G16" s="12"/>
      <c r="H16" s="12"/>
      <c r="I16" s="12"/>
      <c r="J16" s="202"/>
      <c r="K16" s="202"/>
      <c r="L16" s="202"/>
      <c r="M16" s="205"/>
      <c r="N16" s="200"/>
      <c r="O16" s="226">
        <f>G16-3</f>
        <v>-3</v>
      </c>
      <c r="P16" s="14" t="s">
        <v>992</v>
      </c>
      <c r="Q16" s="202">
        <f>G16-2</f>
        <v>-2</v>
      </c>
      <c r="R16" s="2"/>
      <c r="S16" s="4"/>
    </row>
    <row r="17" s="193" customFormat="1" spans="1:19">
      <c r="A17" s="202" t="s">
        <v>194</v>
      </c>
      <c r="B17" s="210"/>
      <c r="C17" s="210"/>
      <c r="D17" s="42"/>
      <c r="E17" s="42"/>
      <c r="F17" s="14"/>
      <c r="G17" s="12"/>
      <c r="H17" s="12"/>
      <c r="I17" s="12"/>
      <c r="J17" s="202"/>
      <c r="K17" s="202"/>
      <c r="L17" s="202"/>
      <c r="M17" s="205"/>
      <c r="N17" s="200"/>
      <c r="O17" s="226">
        <f>G17-3</f>
        <v>-3</v>
      </c>
      <c r="P17" s="14" t="s">
        <v>992</v>
      </c>
      <c r="Q17" s="202">
        <f>G17-2</f>
        <v>-2</v>
      </c>
      <c r="R17" s="2"/>
      <c r="S17" s="4"/>
    </row>
    <row r="18" s="193" customFormat="1" spans="1:19">
      <c r="A18" s="211"/>
      <c r="B18" s="212"/>
      <c r="C18" s="212"/>
      <c r="D18" s="54"/>
      <c r="E18" s="54"/>
      <c r="F18" s="4"/>
      <c r="G18" s="2"/>
      <c r="H18" s="2"/>
      <c r="I18" s="2"/>
      <c r="J18" s="225"/>
      <c r="K18" s="225"/>
      <c r="L18" s="225"/>
      <c r="M18" s="4"/>
      <c r="N18" s="208"/>
      <c r="O18" s="130"/>
      <c r="P18" s="4"/>
      <c r="Q18" s="225"/>
      <c r="R18" s="2"/>
      <c r="S18" s="4"/>
    </row>
    <row r="19" s="193" customFormat="1" spans="1:15">
      <c r="A19" s="4"/>
      <c r="B19" s="213"/>
      <c r="C19" s="213"/>
      <c r="D19" s="4"/>
      <c r="E19" s="4"/>
      <c r="F19" s="194"/>
      <c r="G19" s="2"/>
      <c r="H19" s="2"/>
      <c r="I19" s="2"/>
      <c r="J19" s="225"/>
      <c r="K19" s="225"/>
      <c r="L19" s="211"/>
      <c r="M19" s="4"/>
      <c r="N19" s="130"/>
      <c r="O19" s="194"/>
    </row>
    <row r="20" s="193" customFormat="1" spans="1:15">
      <c r="A20" s="11" t="s">
        <v>1005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94"/>
      <c r="O20" s="194"/>
    </row>
    <row r="21" s="193" customFormat="1" spans="1:14">
      <c r="A21" s="14" t="s">
        <v>2</v>
      </c>
      <c r="B21" s="209" t="s">
        <v>495</v>
      </c>
      <c r="C21" s="209" t="s">
        <v>595</v>
      </c>
      <c r="D21" s="14" t="s">
        <v>982</v>
      </c>
      <c r="E21" s="14" t="s">
        <v>7</v>
      </c>
      <c r="F21" s="14" t="s">
        <v>41</v>
      </c>
      <c r="G21" s="15" t="s">
        <v>10</v>
      </c>
      <c r="H21" s="15" t="s">
        <v>1006</v>
      </c>
      <c r="I21" s="15" t="s">
        <v>1007</v>
      </c>
      <c r="J21" s="14" t="s">
        <v>18</v>
      </c>
      <c r="K21" s="199" t="s">
        <v>986</v>
      </c>
      <c r="L21" s="199" t="s">
        <v>599</v>
      </c>
      <c r="M21" s="199"/>
      <c r="N21" s="199" t="s">
        <v>987</v>
      </c>
    </row>
    <row r="22" s="193" customFormat="1" ht="14.25" customHeight="1" spans="1:14">
      <c r="A22" s="202" t="s">
        <v>1008</v>
      </c>
      <c r="B22" s="214" t="s">
        <v>1009</v>
      </c>
      <c r="C22" s="214" t="s">
        <v>774</v>
      </c>
      <c r="D22" s="214" t="s">
        <v>1010</v>
      </c>
      <c r="E22" s="214" t="s">
        <v>1011</v>
      </c>
      <c r="F22" s="214"/>
      <c r="G22" s="12">
        <v>45748</v>
      </c>
      <c r="H22" s="12">
        <f>G22+17</f>
        <v>45765</v>
      </c>
      <c r="I22" s="12">
        <v>45590</v>
      </c>
      <c r="J22" s="27" t="s">
        <v>1012</v>
      </c>
      <c r="K22" s="202" t="s">
        <v>87</v>
      </c>
      <c r="L22" s="202">
        <f>G22-3</f>
        <v>45745</v>
      </c>
      <c r="M22" s="202" t="s">
        <v>992</v>
      </c>
      <c r="N22" s="202">
        <f>G22-2</f>
        <v>45746</v>
      </c>
    </row>
    <row r="23" s="193" customFormat="1" spans="1:14">
      <c r="A23" s="202" t="s">
        <v>1013</v>
      </c>
      <c r="B23" s="214" t="s">
        <v>1014</v>
      </c>
      <c r="C23" s="214" t="s">
        <v>1015</v>
      </c>
      <c r="D23" s="214" t="s">
        <v>1016</v>
      </c>
      <c r="E23" s="214" t="s">
        <v>1017</v>
      </c>
      <c r="F23" s="214"/>
      <c r="G23" s="12">
        <f t="shared" ref="G23:I26" si="1">G22+7</f>
        <v>45755</v>
      </c>
      <c r="H23" s="12">
        <f t="shared" si="1"/>
        <v>45772</v>
      </c>
      <c r="I23" s="12">
        <f t="shared" si="1"/>
        <v>45597</v>
      </c>
      <c r="J23" s="132" t="s">
        <v>991</v>
      </c>
      <c r="K23" s="202" t="s">
        <v>87</v>
      </c>
      <c r="L23" s="202">
        <f>G23-3</f>
        <v>45752</v>
      </c>
      <c r="M23" s="202" t="s">
        <v>992</v>
      </c>
      <c r="N23" s="202">
        <f>G23-2</f>
        <v>45753</v>
      </c>
    </row>
    <row r="24" s="193" customFormat="1" spans="1:14">
      <c r="A24" s="202" t="s">
        <v>1018</v>
      </c>
      <c r="B24" s="214" t="s">
        <v>1019</v>
      </c>
      <c r="C24" s="214" t="s">
        <v>1020</v>
      </c>
      <c r="D24" s="214" t="s">
        <v>1021</v>
      </c>
      <c r="E24" s="214" t="s">
        <v>1022</v>
      </c>
      <c r="F24" s="214"/>
      <c r="G24" s="12">
        <f t="shared" si="1"/>
        <v>45762</v>
      </c>
      <c r="H24" s="12">
        <f t="shared" si="1"/>
        <v>45779</v>
      </c>
      <c r="I24" s="12">
        <f t="shared" si="1"/>
        <v>45604</v>
      </c>
      <c r="J24" s="132"/>
      <c r="K24" s="202" t="s">
        <v>87</v>
      </c>
      <c r="L24" s="202">
        <f>G24-3</f>
        <v>45759</v>
      </c>
      <c r="M24" s="202" t="s">
        <v>992</v>
      </c>
      <c r="N24" s="202">
        <f>G24-2</f>
        <v>45760</v>
      </c>
    </row>
    <row r="25" s="193" customFormat="1" spans="1:14">
      <c r="A25" s="202" t="s">
        <v>1023</v>
      </c>
      <c r="B25" s="214" t="s">
        <v>1024</v>
      </c>
      <c r="C25" s="214" t="s">
        <v>1020</v>
      </c>
      <c r="D25" s="214" t="s">
        <v>1025</v>
      </c>
      <c r="E25" s="214" t="s">
        <v>1026</v>
      </c>
      <c r="F25" s="214"/>
      <c r="G25" s="12">
        <f t="shared" si="1"/>
        <v>45769</v>
      </c>
      <c r="H25" s="12">
        <f t="shared" si="1"/>
        <v>45786</v>
      </c>
      <c r="I25" s="12">
        <f t="shared" si="1"/>
        <v>45611</v>
      </c>
      <c r="J25" s="132"/>
      <c r="K25" s="202" t="s">
        <v>87</v>
      </c>
      <c r="L25" s="202">
        <f>G25-3</f>
        <v>45766</v>
      </c>
      <c r="M25" s="202" t="s">
        <v>992</v>
      </c>
      <c r="N25" s="202">
        <f>G25-2</f>
        <v>45767</v>
      </c>
    </row>
    <row r="26" s="193" customFormat="1" spans="1:14">
      <c r="A26" s="202" t="s">
        <v>1027</v>
      </c>
      <c r="B26" s="214" t="s">
        <v>1028</v>
      </c>
      <c r="C26" s="214" t="s">
        <v>141</v>
      </c>
      <c r="D26" s="214" t="s">
        <v>1029</v>
      </c>
      <c r="E26" s="214" t="s">
        <v>1030</v>
      </c>
      <c r="F26" s="214"/>
      <c r="G26" s="12">
        <f t="shared" si="1"/>
        <v>45776</v>
      </c>
      <c r="H26" s="12">
        <f t="shared" si="1"/>
        <v>45793</v>
      </c>
      <c r="I26" s="12">
        <f t="shared" si="1"/>
        <v>45618</v>
      </c>
      <c r="J26" s="132"/>
      <c r="K26" s="202" t="s">
        <v>87</v>
      </c>
      <c r="L26" s="202">
        <f>G26-3</f>
        <v>45773</v>
      </c>
      <c r="M26" s="202" t="s">
        <v>992</v>
      </c>
      <c r="N26" s="202">
        <f>G26-2</f>
        <v>45774</v>
      </c>
    </row>
    <row r="27" s="193" customFormat="1" spans="1:14">
      <c r="A27" s="215"/>
      <c r="B27" s="215"/>
      <c r="C27" s="215"/>
      <c r="D27" s="215"/>
      <c r="E27" s="215"/>
      <c r="F27" s="215"/>
      <c r="G27" s="2"/>
      <c r="H27" s="2"/>
      <c r="I27" s="2"/>
      <c r="J27" s="211"/>
      <c r="K27" s="225"/>
      <c r="L27" s="225"/>
      <c r="M27" s="225"/>
      <c r="N27" s="225"/>
    </row>
    <row r="28" s="193" customFormat="1" spans="1:15">
      <c r="A28" s="216"/>
      <c r="B28" s="217"/>
      <c r="C28" s="217"/>
      <c r="D28" s="216"/>
      <c r="E28" s="218"/>
      <c r="F28" s="4"/>
      <c r="G28" s="2"/>
      <c r="H28" s="2"/>
      <c r="I28" s="2"/>
      <c r="J28" s="225"/>
      <c r="K28" s="225"/>
      <c r="L28" s="211"/>
      <c r="M28" s="216"/>
      <c r="N28" s="130"/>
      <c r="O28" s="4"/>
    </row>
    <row r="29" s="193" customFormat="1" spans="1:12">
      <c r="A29" s="11" t="s">
        <v>1031</v>
      </c>
      <c r="B29" s="11"/>
      <c r="C29" s="219"/>
      <c r="D29" s="47"/>
      <c r="E29" s="47"/>
      <c r="F29" s="47"/>
      <c r="G29" s="47"/>
      <c r="H29" s="47"/>
      <c r="I29" s="47"/>
      <c r="J29" s="47"/>
      <c r="K29" s="47"/>
      <c r="L29" s="47"/>
    </row>
    <row r="30" s="193" customFormat="1" spans="1:16">
      <c r="A30" s="220" t="s">
        <v>2</v>
      </c>
      <c r="B30" s="220" t="s">
        <v>495</v>
      </c>
      <c r="C30" s="220" t="s">
        <v>595</v>
      </c>
      <c r="D30" s="220" t="s">
        <v>982</v>
      </c>
      <c r="E30" s="220" t="s">
        <v>7</v>
      </c>
      <c r="F30" s="220" t="s">
        <v>145</v>
      </c>
      <c r="G30" s="221" t="s">
        <v>10</v>
      </c>
      <c r="H30" s="221" t="s">
        <v>1032</v>
      </c>
      <c r="I30" s="221" t="s">
        <v>1033</v>
      </c>
      <c r="J30" s="220" t="s">
        <v>1034</v>
      </c>
      <c r="K30" s="220" t="s">
        <v>1035</v>
      </c>
      <c r="L30" s="220" t="s">
        <v>18</v>
      </c>
      <c r="M30" s="220" t="s">
        <v>986</v>
      </c>
      <c r="N30" s="220" t="s">
        <v>599</v>
      </c>
      <c r="O30" s="220"/>
      <c r="P30" s="199" t="s">
        <v>987</v>
      </c>
    </row>
    <row r="31" s="193" customFormat="1" ht="14.25" customHeight="1" spans="1:16">
      <c r="A31" s="214"/>
      <c r="B31" s="220"/>
      <c r="C31" s="220"/>
      <c r="D31" s="220"/>
      <c r="E31" s="220"/>
      <c r="F31" s="220"/>
      <c r="G31" s="12">
        <v>45505</v>
      </c>
      <c r="H31" s="12">
        <f>G31+14</f>
        <v>45519</v>
      </c>
      <c r="I31" s="12">
        <f>G31+18</f>
        <v>45523</v>
      </c>
      <c r="J31" s="202">
        <f>G31+24</f>
        <v>45529</v>
      </c>
      <c r="K31" s="202">
        <f>G31+21</f>
        <v>45526</v>
      </c>
      <c r="L31" s="221" t="s">
        <v>477</v>
      </c>
      <c r="M31" s="220" t="s">
        <v>1036</v>
      </c>
      <c r="N31" s="202">
        <f>G31-3</f>
        <v>45502</v>
      </c>
      <c r="O31" s="220" t="s">
        <v>992</v>
      </c>
      <c r="P31" s="202">
        <f>G31-2</f>
        <v>45503</v>
      </c>
    </row>
    <row r="32" s="193" customFormat="1" spans="1:16">
      <c r="A32" s="214"/>
      <c r="B32" s="220"/>
      <c r="C32" s="220"/>
      <c r="D32" s="220"/>
      <c r="E32" s="220"/>
      <c r="F32" s="220"/>
      <c r="G32" s="12">
        <f>G31+7</f>
        <v>45512</v>
      </c>
      <c r="H32" s="12">
        <f>G32+21</f>
        <v>45533</v>
      </c>
      <c r="I32" s="12">
        <f>G32+24</f>
        <v>45536</v>
      </c>
      <c r="J32" s="202">
        <f>G32+28</f>
        <v>45540</v>
      </c>
      <c r="K32" s="202">
        <f>G32+31</f>
        <v>45543</v>
      </c>
      <c r="L32" s="221"/>
      <c r="M32" s="220" t="s">
        <v>1036</v>
      </c>
      <c r="N32" s="202">
        <f>G32-3</f>
        <v>45509</v>
      </c>
      <c r="O32" s="220" t="s">
        <v>992</v>
      </c>
      <c r="P32" s="202">
        <f>G32-2</f>
        <v>45510</v>
      </c>
    </row>
    <row r="33" s="193" customFormat="1" spans="1:16">
      <c r="A33" s="214"/>
      <c r="B33" s="220"/>
      <c r="C33" s="220"/>
      <c r="D33" s="220"/>
      <c r="E33" s="220"/>
      <c r="F33" s="220"/>
      <c r="G33" s="12">
        <f>G32+7</f>
        <v>45519</v>
      </c>
      <c r="H33" s="12">
        <v>45421</v>
      </c>
      <c r="I33" s="12">
        <v>45424</v>
      </c>
      <c r="J33" s="202">
        <v>45428</v>
      </c>
      <c r="K33" s="202">
        <v>45431</v>
      </c>
      <c r="L33" s="221"/>
      <c r="M33" s="220" t="s">
        <v>1036</v>
      </c>
      <c r="N33" s="202">
        <f>G33-3</f>
        <v>45516</v>
      </c>
      <c r="O33" s="220" t="s">
        <v>992</v>
      </c>
      <c r="P33" s="202">
        <f>G33-2</f>
        <v>45517</v>
      </c>
    </row>
    <row r="34" s="193" customFormat="1" spans="1:16">
      <c r="A34" s="214"/>
      <c r="B34" s="220"/>
      <c r="C34" s="220"/>
      <c r="D34" s="220"/>
      <c r="E34" s="220"/>
      <c r="F34" s="220"/>
      <c r="G34" s="12">
        <f>G33+7</f>
        <v>45526</v>
      </c>
      <c r="H34" s="12">
        <f>G34+21</f>
        <v>45547</v>
      </c>
      <c r="I34" s="12">
        <f>G34+24</f>
        <v>45550</v>
      </c>
      <c r="J34" s="202">
        <f>G34+28</f>
        <v>45554</v>
      </c>
      <c r="K34" s="202">
        <f>G34+31</f>
        <v>45557</v>
      </c>
      <c r="L34" s="221"/>
      <c r="M34" s="220" t="s">
        <v>1036</v>
      </c>
      <c r="N34" s="202">
        <f>G34-3</f>
        <v>45523</v>
      </c>
      <c r="O34" s="220" t="s">
        <v>992</v>
      </c>
      <c r="P34" s="202">
        <f>G34-2</f>
        <v>45524</v>
      </c>
    </row>
    <row r="35" s="193" customFormat="1" spans="1:16">
      <c r="A35" s="208"/>
      <c r="B35" s="207"/>
      <c r="C35" s="207"/>
      <c r="D35" s="208"/>
      <c r="E35" s="208"/>
      <c r="F35" s="4"/>
      <c r="G35" s="215"/>
      <c r="H35" s="2"/>
      <c r="I35" s="2"/>
      <c r="J35" s="225"/>
      <c r="K35" s="211"/>
      <c r="L35" s="211"/>
      <c r="M35" s="208"/>
      <c r="N35" s="130"/>
      <c r="O35" s="4"/>
      <c r="P35" s="225"/>
    </row>
    <row r="36" s="193" customFormat="1" spans="1:14">
      <c r="A36" s="211"/>
      <c r="B36" s="207"/>
      <c r="C36" s="207"/>
      <c r="D36" s="194"/>
      <c r="E36" s="208"/>
      <c r="F36" s="4"/>
      <c r="G36" s="2"/>
      <c r="H36" s="2"/>
      <c r="I36" s="2"/>
      <c r="J36" s="225"/>
      <c r="K36" s="225"/>
      <c r="L36" s="4"/>
      <c r="M36" s="225"/>
      <c r="N36" s="211"/>
    </row>
    <row r="37" s="193" customFormat="1" spans="1:14">
      <c r="A37" s="11" t="s">
        <v>1037</v>
      </c>
      <c r="B37" s="222"/>
      <c r="C37" s="222"/>
      <c r="G37" s="8"/>
      <c r="H37" s="8"/>
      <c r="I37" s="8"/>
      <c r="N37" s="7"/>
    </row>
    <row r="38" s="193" customFormat="1" spans="1:15">
      <c r="A38" s="14" t="s">
        <v>2</v>
      </c>
      <c r="B38" s="209" t="s">
        <v>495</v>
      </c>
      <c r="C38" s="209" t="s">
        <v>595</v>
      </c>
      <c r="D38" s="14" t="s">
        <v>982</v>
      </c>
      <c r="E38" s="14" t="s">
        <v>7</v>
      </c>
      <c r="F38" s="14" t="s">
        <v>180</v>
      </c>
      <c r="G38" s="12" t="s">
        <v>10</v>
      </c>
      <c r="H38" s="14" t="s">
        <v>1038</v>
      </c>
      <c r="I38" s="14" t="s">
        <v>1039</v>
      </c>
      <c r="J38" s="14" t="s">
        <v>1040</v>
      </c>
      <c r="K38" s="14" t="s">
        <v>18</v>
      </c>
      <c r="L38" s="14"/>
      <c r="M38" s="199" t="s">
        <v>599</v>
      </c>
      <c r="N38" s="199"/>
      <c r="O38" s="199" t="s">
        <v>987</v>
      </c>
    </row>
    <row r="39" s="193" customFormat="1" spans="1:15">
      <c r="A39" s="214" t="s">
        <v>1041</v>
      </c>
      <c r="B39" s="223" t="s">
        <v>1042</v>
      </c>
      <c r="C39" s="209" t="s">
        <v>1043</v>
      </c>
      <c r="D39" s="200" t="s">
        <v>1044</v>
      </c>
      <c r="E39" s="223" t="s">
        <v>1042</v>
      </c>
      <c r="F39" s="199"/>
      <c r="G39" s="12">
        <v>45751</v>
      </c>
      <c r="H39" s="12">
        <f>G39+13</f>
        <v>45764</v>
      </c>
      <c r="I39" s="12">
        <f>G39+17</f>
        <v>45768</v>
      </c>
      <c r="J39" s="202">
        <f>G39+23</f>
        <v>45774</v>
      </c>
      <c r="K39" s="14" t="s">
        <v>1012</v>
      </c>
      <c r="L39" s="229" t="s">
        <v>1045</v>
      </c>
      <c r="M39" s="226">
        <f>G39-3</f>
        <v>45748</v>
      </c>
      <c r="N39" s="199" t="s">
        <v>992</v>
      </c>
      <c r="O39" s="202">
        <f>G39-2</f>
        <v>45749</v>
      </c>
    </row>
    <row r="40" s="193" customFormat="1" spans="1:15">
      <c r="A40" s="214" t="s">
        <v>1046</v>
      </c>
      <c r="B40" s="223" t="s">
        <v>1047</v>
      </c>
      <c r="C40" s="209" t="s">
        <v>1048</v>
      </c>
      <c r="D40" s="200" t="s">
        <v>1049</v>
      </c>
      <c r="E40" s="223" t="s">
        <v>1050</v>
      </c>
      <c r="F40" s="14"/>
      <c r="G40" s="12">
        <f>G39+7</f>
        <v>45758</v>
      </c>
      <c r="H40" s="12">
        <f t="shared" ref="H40:J42" si="2">H39+7</f>
        <v>45771</v>
      </c>
      <c r="I40" s="12">
        <f t="shared" si="2"/>
        <v>45775</v>
      </c>
      <c r="J40" s="12">
        <f t="shared" si="2"/>
        <v>45781</v>
      </c>
      <c r="K40" s="14"/>
      <c r="L40" s="229" t="s">
        <v>942</v>
      </c>
      <c r="M40" s="226">
        <f>G40-3</f>
        <v>45755</v>
      </c>
      <c r="N40" s="199" t="s">
        <v>992</v>
      </c>
      <c r="O40" s="202">
        <f>G40-2</f>
        <v>45756</v>
      </c>
    </row>
    <row r="41" s="193" customFormat="1" spans="1:15">
      <c r="A41" s="202" t="s">
        <v>1051</v>
      </c>
      <c r="B41" s="52" t="s">
        <v>1052</v>
      </c>
      <c r="C41" s="52" t="s">
        <v>738</v>
      </c>
      <c r="D41" s="200" t="s">
        <v>1053</v>
      </c>
      <c r="E41" s="52" t="s">
        <v>1052</v>
      </c>
      <c r="F41" s="14"/>
      <c r="G41" s="12">
        <f t="shared" ref="G41:G42" si="3">G40+7</f>
        <v>45765</v>
      </c>
      <c r="H41" s="12">
        <f t="shared" si="2"/>
        <v>45778</v>
      </c>
      <c r="I41" s="12">
        <f t="shared" si="2"/>
        <v>45782</v>
      </c>
      <c r="J41" s="12">
        <f t="shared" si="2"/>
        <v>45788</v>
      </c>
      <c r="K41" s="14"/>
      <c r="L41" s="229" t="s">
        <v>1045</v>
      </c>
      <c r="M41" s="226">
        <f>G41-3</f>
        <v>45762</v>
      </c>
      <c r="N41" s="199" t="s">
        <v>992</v>
      </c>
      <c r="O41" s="202">
        <f>G41-2</f>
        <v>45763</v>
      </c>
    </row>
    <row r="42" s="193" customFormat="1" spans="1:15">
      <c r="A42" s="202" t="s">
        <v>1054</v>
      </c>
      <c r="B42" s="52"/>
      <c r="C42" s="52"/>
      <c r="D42" s="200"/>
      <c r="E42" s="52"/>
      <c r="F42" s="14"/>
      <c r="G42" s="12">
        <f t="shared" si="3"/>
        <v>45772</v>
      </c>
      <c r="H42" s="12">
        <f t="shared" si="2"/>
        <v>45785</v>
      </c>
      <c r="I42" s="12">
        <f t="shared" si="2"/>
        <v>45789</v>
      </c>
      <c r="J42" s="12">
        <f t="shared" si="2"/>
        <v>45795</v>
      </c>
      <c r="K42" s="14"/>
      <c r="L42" s="229"/>
      <c r="M42" s="226">
        <f>G42-3</f>
        <v>45769</v>
      </c>
      <c r="N42" s="199" t="s">
        <v>992</v>
      </c>
      <c r="O42" s="202">
        <f>G42-2</f>
        <v>45770</v>
      </c>
    </row>
    <row r="43" s="193" customFormat="1" spans="1:15">
      <c r="A43" s="208"/>
      <c r="B43" s="207"/>
      <c r="C43" s="207"/>
      <c r="D43" s="224"/>
      <c r="E43" s="208"/>
      <c r="F43" s="4"/>
      <c r="G43" s="2"/>
      <c r="H43" s="2"/>
      <c r="I43" s="2"/>
      <c r="J43" s="225"/>
      <c r="K43" s="4"/>
      <c r="L43" s="224"/>
      <c r="M43" s="130"/>
      <c r="N43" s="194"/>
      <c r="O43" s="230"/>
    </row>
    <row r="44" s="193" customFormat="1" spans="1:22">
      <c r="A44" s="4"/>
      <c r="B44" s="213"/>
      <c r="C44" s="213"/>
      <c r="D44" s="4"/>
      <c r="E44" s="4"/>
      <c r="F44" s="4"/>
      <c r="G44" s="2"/>
      <c r="H44" s="2"/>
      <c r="I44" s="2"/>
      <c r="J44" s="225"/>
      <c r="K44" s="4"/>
      <c r="L44" s="4"/>
      <c r="M44" s="130"/>
      <c r="N44" s="194"/>
      <c r="P44" s="194"/>
      <c r="Q44" s="208"/>
      <c r="R44" s="208"/>
      <c r="S44" s="208"/>
      <c r="T44" s="208"/>
      <c r="U44" s="194"/>
      <c r="V44" s="194"/>
    </row>
    <row r="45" s="193" customFormat="1" spans="1:14">
      <c r="A45" s="11" t="s">
        <v>1055</v>
      </c>
      <c r="B45" s="222"/>
      <c r="C45" s="222"/>
      <c r="G45" s="8"/>
      <c r="H45" s="8"/>
      <c r="I45" s="8"/>
      <c r="N45" s="7"/>
    </row>
    <row r="46" s="193" customFormat="1" spans="1:15">
      <c r="A46" s="14" t="s">
        <v>2</v>
      </c>
      <c r="B46" s="209" t="s">
        <v>495</v>
      </c>
      <c r="C46" s="209" t="s">
        <v>595</v>
      </c>
      <c r="D46" s="14" t="s">
        <v>982</v>
      </c>
      <c r="E46" s="14" t="s">
        <v>7</v>
      </c>
      <c r="F46" s="14" t="s">
        <v>6</v>
      </c>
      <c r="G46" s="12" t="s">
        <v>10</v>
      </c>
      <c r="H46" s="14" t="s">
        <v>1056</v>
      </c>
      <c r="I46" s="14" t="s">
        <v>1057</v>
      </c>
      <c r="J46" s="14" t="s">
        <v>1058</v>
      </c>
      <c r="K46" s="14" t="s">
        <v>18</v>
      </c>
      <c r="L46" s="14"/>
      <c r="M46" s="14" t="s">
        <v>599</v>
      </c>
      <c r="N46" s="14"/>
      <c r="O46" s="14" t="s">
        <v>987</v>
      </c>
    </row>
    <row r="47" s="193" customFormat="1" spans="1:15">
      <c r="A47" s="12" t="s">
        <v>1059</v>
      </c>
      <c r="B47" s="43" t="s">
        <v>1060</v>
      </c>
      <c r="C47" s="43" t="s">
        <v>1060</v>
      </c>
      <c r="D47" s="43" t="s">
        <v>1061</v>
      </c>
      <c r="E47" s="43" t="s">
        <v>1060</v>
      </c>
      <c r="F47" s="14"/>
      <c r="G47" s="12">
        <v>45748</v>
      </c>
      <c r="H47" s="12">
        <f>G47+14</f>
        <v>45762</v>
      </c>
      <c r="I47" s="12">
        <f>G47+17</f>
        <v>45765</v>
      </c>
      <c r="J47" s="12">
        <f>G47+20</f>
        <v>45768</v>
      </c>
      <c r="K47" s="141" t="s">
        <v>1012</v>
      </c>
      <c r="L47" s="16" t="s">
        <v>1045</v>
      </c>
      <c r="M47" s="226">
        <f>G47-3</f>
        <v>45745</v>
      </c>
      <c r="N47" s="14" t="s">
        <v>992</v>
      </c>
      <c r="O47" s="12">
        <f>G47-2</f>
        <v>45746</v>
      </c>
    </row>
    <row r="48" s="193" customFormat="1" spans="1:15">
      <c r="A48" s="202" t="s">
        <v>1062</v>
      </c>
      <c r="B48" s="43" t="s">
        <v>1063</v>
      </c>
      <c r="C48" s="43" t="s">
        <v>1063</v>
      </c>
      <c r="D48" s="43" t="s">
        <v>1064</v>
      </c>
      <c r="E48" s="43" t="s">
        <v>1063</v>
      </c>
      <c r="F48" s="14"/>
      <c r="G48" s="12">
        <f>G47+7</f>
        <v>45755</v>
      </c>
      <c r="H48" s="12">
        <f>H47+7</f>
        <v>45769</v>
      </c>
      <c r="I48" s="12">
        <f>I47+7</f>
        <v>45772</v>
      </c>
      <c r="J48" s="12">
        <f>G48+20</f>
        <v>45775</v>
      </c>
      <c r="K48" s="143"/>
      <c r="L48" s="16" t="s">
        <v>48</v>
      </c>
      <c r="M48" s="226">
        <f>G48-3</f>
        <v>45752</v>
      </c>
      <c r="N48" s="14" t="s">
        <v>992</v>
      </c>
      <c r="O48" s="12">
        <f>G48-2</f>
        <v>45753</v>
      </c>
    </row>
    <row r="49" s="193" customFormat="1" spans="1:15">
      <c r="A49" s="12" t="s">
        <v>1065</v>
      </c>
      <c r="B49" s="43" t="s">
        <v>1063</v>
      </c>
      <c r="C49" s="43" t="s">
        <v>1066</v>
      </c>
      <c r="D49" s="43" t="s">
        <v>1067</v>
      </c>
      <c r="E49" s="43" t="s">
        <v>1063</v>
      </c>
      <c r="F49" s="14"/>
      <c r="G49" s="12">
        <f t="shared" ref="G49:I51" si="4">G48+7</f>
        <v>45762</v>
      </c>
      <c r="H49" s="12">
        <f t="shared" si="4"/>
        <v>45776</v>
      </c>
      <c r="I49" s="12">
        <f t="shared" si="4"/>
        <v>45779</v>
      </c>
      <c r="J49" s="12">
        <f>G49+20</f>
        <v>45782</v>
      </c>
      <c r="K49" s="143"/>
      <c r="L49" s="16" t="s">
        <v>48</v>
      </c>
      <c r="M49" s="226">
        <f>G49-3</f>
        <v>45759</v>
      </c>
      <c r="N49" s="14" t="s">
        <v>992</v>
      </c>
      <c r="O49" s="12">
        <f>G49-2</f>
        <v>45760</v>
      </c>
    </row>
    <row r="50" s="193" customFormat="1" spans="1:17">
      <c r="A50" s="12" t="s">
        <v>1068</v>
      </c>
      <c r="B50" s="43" t="s">
        <v>1069</v>
      </c>
      <c r="C50" s="43" t="s">
        <v>1070</v>
      </c>
      <c r="D50" s="43" t="s">
        <v>1071</v>
      </c>
      <c r="E50" s="43" t="s">
        <v>1069</v>
      </c>
      <c r="F50" s="14"/>
      <c r="G50" s="12">
        <f t="shared" si="4"/>
        <v>45769</v>
      </c>
      <c r="H50" s="12">
        <f t="shared" si="4"/>
        <v>45783</v>
      </c>
      <c r="I50" s="12">
        <f t="shared" si="4"/>
        <v>45786</v>
      </c>
      <c r="J50" s="12">
        <f>G50+20</f>
        <v>45789</v>
      </c>
      <c r="K50" s="143"/>
      <c r="L50" s="16" t="s">
        <v>942</v>
      </c>
      <c r="M50" s="226">
        <f>G50-3</f>
        <v>45766</v>
      </c>
      <c r="N50" s="14" t="s">
        <v>992</v>
      </c>
      <c r="O50" s="12">
        <f>G50-2</f>
        <v>45767</v>
      </c>
      <c r="Q50" s="193" t="s">
        <v>1072</v>
      </c>
    </row>
    <row r="51" s="193" customFormat="1" spans="1:15">
      <c r="A51" s="12" t="s">
        <v>1073</v>
      </c>
      <c r="B51" s="43" t="s">
        <v>1063</v>
      </c>
      <c r="C51" s="43" t="s">
        <v>1063</v>
      </c>
      <c r="D51" s="43" t="s">
        <v>1074</v>
      </c>
      <c r="E51" s="43" t="s">
        <v>1063</v>
      </c>
      <c r="F51" s="14"/>
      <c r="G51" s="12">
        <f t="shared" si="4"/>
        <v>45776</v>
      </c>
      <c r="H51" s="12">
        <f t="shared" si="4"/>
        <v>45790</v>
      </c>
      <c r="I51" s="12">
        <f t="shared" si="4"/>
        <v>45793</v>
      </c>
      <c r="J51" s="12">
        <f>G51+20</f>
        <v>45796</v>
      </c>
      <c r="K51" s="231"/>
      <c r="L51" s="16" t="s">
        <v>1075</v>
      </c>
      <c r="M51" s="226">
        <f>G51-3</f>
        <v>45773</v>
      </c>
      <c r="N51" s="14" t="s">
        <v>992</v>
      </c>
      <c r="O51" s="12">
        <f>G51-2</f>
        <v>45774</v>
      </c>
    </row>
    <row r="52" s="193" customFormat="1" spans="1:15">
      <c r="A52" s="208"/>
      <c r="B52" s="207"/>
      <c r="C52" s="207"/>
      <c r="D52" s="31"/>
      <c r="E52" s="208"/>
      <c r="F52" s="4"/>
      <c r="G52" s="2"/>
      <c r="H52" s="2"/>
      <c r="I52" s="2"/>
      <c r="J52" s="225"/>
      <c r="K52" s="4"/>
      <c r="L52" s="224"/>
      <c r="M52" s="130"/>
      <c r="N52" s="194"/>
      <c r="O52" s="230"/>
    </row>
    <row r="53" s="193" customFormat="1" spans="1:15">
      <c r="A53" s="208"/>
      <c r="B53" s="207"/>
      <c r="C53" s="207"/>
      <c r="D53" s="31"/>
      <c r="E53" s="208"/>
      <c r="F53" s="4"/>
      <c r="G53" s="2"/>
      <c r="H53" s="2"/>
      <c r="I53" s="2"/>
      <c r="J53" s="225"/>
      <c r="K53" s="4"/>
      <c r="L53" s="224"/>
      <c r="M53" s="130"/>
      <c r="N53" s="194"/>
      <c r="O53" s="230"/>
    </row>
    <row r="54" s="193" customFormat="1" spans="1:15">
      <c r="A54" t="s">
        <v>1076</v>
      </c>
      <c r="B54" s="207"/>
      <c r="C54" s="207"/>
      <c r="D54" s="31"/>
      <c r="E54" s="208"/>
      <c r="F54" s="4"/>
      <c r="G54" s="2"/>
      <c r="H54" s="2"/>
      <c r="I54" s="2"/>
      <c r="J54" s="225"/>
      <c r="K54" s="4"/>
      <c r="L54" s="224"/>
      <c r="M54" s="130"/>
      <c r="N54" s="194"/>
      <c r="O54" s="230"/>
    </row>
    <row r="55" s="193" customFormat="1" spans="1:13">
      <c r="A55" s="14" t="s">
        <v>2</v>
      </c>
      <c r="B55" s="209" t="s">
        <v>495</v>
      </c>
      <c r="C55" s="209" t="s">
        <v>595</v>
      </c>
      <c r="D55" s="14" t="s">
        <v>982</v>
      </c>
      <c r="E55" s="14" t="s">
        <v>7</v>
      </c>
      <c r="F55" s="14" t="s">
        <v>145</v>
      </c>
      <c r="G55" s="12" t="s">
        <v>10</v>
      </c>
      <c r="H55" s="14" t="s">
        <v>596</v>
      </c>
      <c r="I55" s="14" t="s">
        <v>1077</v>
      </c>
      <c r="J55" s="14" t="s">
        <v>18</v>
      </c>
      <c r="K55" s="199" t="s">
        <v>599</v>
      </c>
      <c r="L55" s="199"/>
      <c r="M55" s="199" t="s">
        <v>987</v>
      </c>
    </row>
    <row r="56" s="193" customFormat="1" spans="1:13">
      <c r="A56" s="14"/>
      <c r="B56" s="209"/>
      <c r="C56" s="209"/>
      <c r="D56" s="16"/>
      <c r="E56" s="209"/>
      <c r="F56" s="14"/>
      <c r="G56" s="12"/>
      <c r="H56" s="12"/>
      <c r="I56" s="12"/>
      <c r="J56" s="200"/>
      <c r="K56" s="226"/>
      <c r="L56" s="199"/>
      <c r="M56" s="202"/>
    </row>
    <row r="57" s="193" customFormat="1" spans="1:15">
      <c r="A57" s="225"/>
      <c r="B57" s="31"/>
      <c r="C57" s="213"/>
      <c r="D57" s="4"/>
      <c r="E57" s="31"/>
      <c r="F57" s="4"/>
      <c r="G57" s="2"/>
      <c r="H57" s="2"/>
      <c r="I57" s="2"/>
      <c r="J57" s="225"/>
      <c r="K57" s="4"/>
      <c r="L57" s="224"/>
      <c r="M57" s="130"/>
      <c r="N57" s="194"/>
      <c r="O57" s="225"/>
    </row>
    <row r="58" s="194" customFormat="1" spans="1:15">
      <c r="A58" s="193"/>
      <c r="B58" s="219"/>
      <c r="C58" s="219"/>
      <c r="D58" s="47"/>
      <c r="E58" s="47"/>
      <c r="F58" s="47"/>
      <c r="G58" s="59"/>
      <c r="H58" s="2"/>
      <c r="I58" s="2"/>
      <c r="J58" s="225"/>
      <c r="K58" s="4"/>
      <c r="L58" s="4"/>
      <c r="M58" s="130"/>
      <c r="O58" s="193"/>
    </row>
    <row r="59" s="194" customFormat="1" spans="1:10">
      <c r="A59" s="11" t="s">
        <v>1078</v>
      </c>
      <c r="B59" s="207"/>
      <c r="C59" s="207"/>
      <c r="G59" s="4"/>
      <c r="H59" s="47"/>
      <c r="I59" s="47"/>
      <c r="J59" s="47"/>
    </row>
    <row r="60" s="194" customFormat="1" spans="1:18">
      <c r="A60" s="14" t="s">
        <v>2</v>
      </c>
      <c r="B60" s="209" t="s">
        <v>495</v>
      </c>
      <c r="C60" s="209" t="s">
        <v>595</v>
      </c>
      <c r="D60" s="14" t="s">
        <v>982</v>
      </c>
      <c r="E60" s="200" t="s">
        <v>7</v>
      </c>
      <c r="F60" s="14" t="s">
        <v>41</v>
      </c>
      <c r="G60" s="15" t="s">
        <v>10</v>
      </c>
      <c r="H60" s="15" t="s">
        <v>1079</v>
      </c>
      <c r="I60" s="15" t="s">
        <v>1080</v>
      </c>
      <c r="J60" s="232" t="s">
        <v>1081</v>
      </c>
      <c r="K60" s="232" t="s">
        <v>1082</v>
      </c>
      <c r="L60" s="232" t="s">
        <v>1083</v>
      </c>
      <c r="M60" s="67" t="s">
        <v>1084</v>
      </c>
      <c r="N60" s="199" t="s">
        <v>18</v>
      </c>
      <c r="O60" s="199"/>
      <c r="P60" s="199" t="s">
        <v>599</v>
      </c>
      <c r="Q60" s="199"/>
      <c r="R60" s="199" t="s">
        <v>987</v>
      </c>
    </row>
    <row r="61" s="193" customFormat="1" spans="1:18">
      <c r="A61" s="202" t="s">
        <v>912</v>
      </c>
      <c r="B61" s="209" t="s">
        <v>575</v>
      </c>
      <c r="C61" s="209" t="s">
        <v>914</v>
      </c>
      <c r="D61" s="202" t="s">
        <v>913</v>
      </c>
      <c r="E61" s="209" t="s">
        <v>575</v>
      </c>
      <c r="F61" s="14"/>
      <c r="G61" s="12">
        <v>45752</v>
      </c>
      <c r="H61" s="12">
        <f>G61+4</f>
        <v>45756</v>
      </c>
      <c r="I61" s="12">
        <f>G61+15</f>
        <v>45767</v>
      </c>
      <c r="J61" s="202">
        <f>G61+20</f>
        <v>45772</v>
      </c>
      <c r="K61" s="202">
        <f>G61+23</f>
        <v>45775</v>
      </c>
      <c r="L61" s="202">
        <f>G61+25</f>
        <v>45777</v>
      </c>
      <c r="M61" s="202">
        <f>G61+26</f>
        <v>45778</v>
      </c>
      <c r="N61" s="14" t="s">
        <v>1012</v>
      </c>
      <c r="O61" s="200" t="s">
        <v>1085</v>
      </c>
      <c r="P61" s="226">
        <f>G61-3</f>
        <v>45749</v>
      </c>
      <c r="Q61" s="199" t="s">
        <v>992</v>
      </c>
      <c r="R61" s="202">
        <f>G61-2</f>
        <v>45750</v>
      </c>
    </row>
    <row r="62" s="193" customFormat="1" spans="1:18">
      <c r="A62" s="202" t="s">
        <v>1054</v>
      </c>
      <c r="B62" s="209"/>
      <c r="C62" s="209"/>
      <c r="D62" s="202"/>
      <c r="E62" s="209"/>
      <c r="F62" s="14"/>
      <c r="G62" s="12">
        <f>G61+7</f>
        <v>45759</v>
      </c>
      <c r="H62" s="12">
        <f>G62+4</f>
        <v>45763</v>
      </c>
      <c r="I62" s="12">
        <f>G62+15</f>
        <v>45774</v>
      </c>
      <c r="J62" s="202">
        <f>G62+20</f>
        <v>45779</v>
      </c>
      <c r="K62" s="202">
        <f>G62+23</f>
        <v>45782</v>
      </c>
      <c r="L62" s="202">
        <f>G62+25</f>
        <v>45784</v>
      </c>
      <c r="M62" s="202">
        <f>G62+26</f>
        <v>45785</v>
      </c>
      <c r="N62" s="14"/>
      <c r="O62" s="200"/>
      <c r="P62" s="226">
        <f>G62-3</f>
        <v>45756</v>
      </c>
      <c r="Q62" s="199" t="s">
        <v>992</v>
      </c>
      <c r="R62" s="202">
        <f>G62-2</f>
        <v>45757</v>
      </c>
    </row>
    <row r="63" s="193" customFormat="1" spans="1:18">
      <c r="A63" s="202" t="s">
        <v>916</v>
      </c>
      <c r="B63" s="209" t="s">
        <v>917</v>
      </c>
      <c r="C63" s="209" t="s">
        <v>917</v>
      </c>
      <c r="D63" s="209" t="s">
        <v>918</v>
      </c>
      <c r="E63" s="209" t="s">
        <v>917</v>
      </c>
      <c r="F63" s="14"/>
      <c r="G63" s="12">
        <f>G62+7</f>
        <v>45766</v>
      </c>
      <c r="H63" s="12">
        <f>G63+4</f>
        <v>45770</v>
      </c>
      <c r="I63" s="12">
        <f>G63+15</f>
        <v>45781</v>
      </c>
      <c r="J63" s="202">
        <f>G63+20</f>
        <v>45786</v>
      </c>
      <c r="K63" s="202">
        <f>G63+23</f>
        <v>45789</v>
      </c>
      <c r="L63" s="202">
        <f>G63+25</f>
        <v>45791</v>
      </c>
      <c r="M63" s="202">
        <f>G63+26</f>
        <v>45792</v>
      </c>
      <c r="N63" s="14"/>
      <c r="O63" s="200" t="s">
        <v>808</v>
      </c>
      <c r="P63" s="226">
        <f>G63-3</f>
        <v>45763</v>
      </c>
      <c r="Q63" s="199" t="s">
        <v>992</v>
      </c>
      <c r="R63" s="202">
        <f>G63-2</f>
        <v>45764</v>
      </c>
    </row>
    <row r="64" s="193" customFormat="1" spans="1:18">
      <c r="A64" s="12" t="s">
        <v>919</v>
      </c>
      <c r="B64" s="209" t="s">
        <v>920</v>
      </c>
      <c r="C64" s="209" t="s">
        <v>922</v>
      </c>
      <c r="D64" s="209" t="s">
        <v>921</v>
      </c>
      <c r="E64" s="209" t="s">
        <v>920</v>
      </c>
      <c r="F64" s="14"/>
      <c r="G64" s="12">
        <f>G63+7</f>
        <v>45773</v>
      </c>
      <c r="H64" s="12">
        <f>G64+4</f>
        <v>45777</v>
      </c>
      <c r="I64" s="12">
        <f>G64+15</f>
        <v>45788</v>
      </c>
      <c r="J64" s="202">
        <f>G64+20</f>
        <v>45793</v>
      </c>
      <c r="K64" s="202">
        <f>G64+23</f>
        <v>45796</v>
      </c>
      <c r="L64" s="202">
        <f>G64+25</f>
        <v>45798</v>
      </c>
      <c r="M64" s="202">
        <f>G64+26</f>
        <v>45799</v>
      </c>
      <c r="N64" s="14"/>
      <c r="O64" s="200" t="s">
        <v>808</v>
      </c>
      <c r="P64" s="226">
        <f>G64-3</f>
        <v>45770</v>
      </c>
      <c r="Q64" s="199" t="s">
        <v>992</v>
      </c>
      <c r="R64" s="202">
        <f>G64-2</f>
        <v>45771</v>
      </c>
    </row>
    <row r="65" s="193" customFormat="1" spans="1:18">
      <c r="A65" s="225"/>
      <c r="B65" s="213"/>
      <c r="C65" s="213"/>
      <c r="D65" s="225"/>
      <c r="E65" s="213"/>
      <c r="F65" s="4"/>
      <c r="G65" s="2"/>
      <c r="H65" s="2"/>
      <c r="I65" s="2"/>
      <c r="J65" s="225"/>
      <c r="K65" s="225"/>
      <c r="L65" s="225"/>
      <c r="M65" s="225"/>
      <c r="N65" s="4"/>
      <c r="O65" s="208"/>
      <c r="P65" s="130"/>
      <c r="Q65" s="194"/>
      <c r="R65" s="225"/>
    </row>
    <row r="66" s="194" customFormat="1" spans="1:17">
      <c r="A66" s="2"/>
      <c r="B66" s="207"/>
      <c r="C66" s="207"/>
      <c r="D66" s="225"/>
      <c r="E66" s="225"/>
      <c r="F66" s="4"/>
      <c r="G66" s="2"/>
      <c r="H66" s="2"/>
      <c r="I66" s="2"/>
      <c r="J66" s="225"/>
      <c r="K66" s="225"/>
      <c r="L66" s="225"/>
      <c r="M66" s="225"/>
      <c r="O66" s="4"/>
      <c r="P66" s="8"/>
      <c r="Q66" s="8"/>
    </row>
    <row r="67" s="194" customFormat="1" spans="1:10">
      <c r="A67" s="11" t="s">
        <v>1086</v>
      </c>
      <c r="B67" s="207"/>
      <c r="C67" s="207"/>
      <c r="G67" s="4"/>
      <c r="H67" s="47"/>
      <c r="I67" s="47"/>
      <c r="J67" s="47"/>
    </row>
    <row r="68" s="194" customFormat="1" spans="1:18">
      <c r="A68" s="42" t="s">
        <v>1087</v>
      </c>
      <c r="B68" s="210" t="s">
        <v>495</v>
      </c>
      <c r="C68" s="210" t="s">
        <v>595</v>
      </c>
      <c r="D68" s="42" t="s">
        <v>982</v>
      </c>
      <c r="E68" s="42" t="s">
        <v>7</v>
      </c>
      <c r="F68" s="42" t="s">
        <v>180</v>
      </c>
      <c r="G68" s="42" t="s">
        <v>10</v>
      </c>
      <c r="H68" s="42" t="s">
        <v>1088</v>
      </c>
      <c r="I68" s="42" t="s">
        <v>1089</v>
      </c>
      <c r="J68" s="42" t="s">
        <v>1090</v>
      </c>
      <c r="K68" s="42" t="s">
        <v>1091</v>
      </c>
      <c r="L68" s="42" t="s">
        <v>1092</v>
      </c>
      <c r="M68" s="42" t="s">
        <v>1093</v>
      </c>
      <c r="N68" s="42" t="s">
        <v>18</v>
      </c>
      <c r="O68" s="42"/>
      <c r="P68" s="42" t="s">
        <v>599</v>
      </c>
      <c r="Q68" s="42"/>
      <c r="R68" s="199" t="s">
        <v>987</v>
      </c>
    </row>
    <row r="69" s="194" customFormat="1" spans="1:18">
      <c r="A69" s="202" t="s">
        <v>1094</v>
      </c>
      <c r="B69" s="210" t="s">
        <v>1095</v>
      </c>
      <c r="C69" s="210" t="s">
        <v>1095</v>
      </c>
      <c r="D69" s="210" t="s">
        <v>1096</v>
      </c>
      <c r="E69" s="210" t="s">
        <v>1095</v>
      </c>
      <c r="F69" s="42"/>
      <c r="G69" s="12">
        <v>45751</v>
      </c>
      <c r="H69" s="12" t="s">
        <v>1097</v>
      </c>
      <c r="I69" s="12">
        <f>G69+21</f>
        <v>45772</v>
      </c>
      <c r="J69" s="202">
        <f>G69+25</f>
        <v>45776</v>
      </c>
      <c r="K69" s="202">
        <f>G69+26</f>
        <v>45777</v>
      </c>
      <c r="L69" s="202">
        <f>G69+29</f>
        <v>45780</v>
      </c>
      <c r="M69" s="202">
        <f>G69+30</f>
        <v>45781</v>
      </c>
      <c r="N69" s="12" t="s">
        <v>1012</v>
      </c>
      <c r="O69" s="16" t="s">
        <v>614</v>
      </c>
      <c r="P69" s="202">
        <f>G69-3</f>
        <v>45748</v>
      </c>
      <c r="Q69" s="202" t="s">
        <v>992</v>
      </c>
      <c r="R69" s="202">
        <f>G69-2</f>
        <v>45749</v>
      </c>
    </row>
    <row r="70" s="193" customFormat="1" spans="1:18">
      <c r="A70" s="202" t="s">
        <v>1098</v>
      </c>
      <c r="B70" s="210" t="s">
        <v>1099</v>
      </c>
      <c r="C70" s="210" t="s">
        <v>1100</v>
      </c>
      <c r="D70" s="210" t="s">
        <v>1101</v>
      </c>
      <c r="E70" s="210" t="s">
        <v>1099</v>
      </c>
      <c r="F70" s="42"/>
      <c r="G70" s="12">
        <f>G69+7</f>
        <v>45758</v>
      </c>
      <c r="H70" s="12" t="s">
        <v>1097</v>
      </c>
      <c r="I70" s="12">
        <f>G70+21</f>
        <v>45779</v>
      </c>
      <c r="J70" s="202">
        <f>G70+25</f>
        <v>45783</v>
      </c>
      <c r="K70" s="202">
        <f t="shared" ref="K70:M72" si="5">K69+7</f>
        <v>45784</v>
      </c>
      <c r="L70" s="202">
        <f t="shared" si="5"/>
        <v>45787</v>
      </c>
      <c r="M70" s="202">
        <f t="shared" si="5"/>
        <v>45788</v>
      </c>
      <c r="N70" s="12"/>
      <c r="O70" s="43" t="s">
        <v>942</v>
      </c>
      <c r="P70" s="202">
        <f>G70-3</f>
        <v>45755</v>
      </c>
      <c r="Q70" s="202" t="s">
        <v>992</v>
      </c>
      <c r="R70" s="202">
        <f>G70-2</f>
        <v>45756</v>
      </c>
    </row>
    <row r="71" s="193" customFormat="1" spans="1:18">
      <c r="A71" s="14" t="s">
        <v>1102</v>
      </c>
      <c r="B71" s="210" t="s">
        <v>1103</v>
      </c>
      <c r="C71" s="210" t="s">
        <v>1103</v>
      </c>
      <c r="D71" s="210" t="s">
        <v>1104</v>
      </c>
      <c r="E71" s="210" t="s">
        <v>1103</v>
      </c>
      <c r="F71" s="42"/>
      <c r="G71" s="12">
        <f>G70+7</f>
        <v>45765</v>
      </c>
      <c r="H71" s="12" t="s">
        <v>1097</v>
      </c>
      <c r="I71" s="12">
        <f>G71+21</f>
        <v>45786</v>
      </c>
      <c r="J71" s="202">
        <f>G71+25</f>
        <v>45790</v>
      </c>
      <c r="K71" s="202">
        <f t="shared" si="5"/>
        <v>45791</v>
      </c>
      <c r="L71" s="202">
        <f t="shared" si="5"/>
        <v>45794</v>
      </c>
      <c r="M71" s="202">
        <f t="shared" si="5"/>
        <v>45795</v>
      </c>
      <c r="N71" s="12"/>
      <c r="O71" s="200" t="s">
        <v>1036</v>
      </c>
      <c r="P71" s="202">
        <f>G71-3</f>
        <v>45762</v>
      </c>
      <c r="Q71" s="202" t="s">
        <v>992</v>
      </c>
      <c r="R71" s="202">
        <f>G71-2</f>
        <v>45763</v>
      </c>
    </row>
    <row r="72" s="193" customFormat="1" spans="1:18">
      <c r="A72" s="202" t="s">
        <v>1105</v>
      </c>
      <c r="B72" s="210" t="s">
        <v>1106</v>
      </c>
      <c r="C72" s="210" t="s">
        <v>1106</v>
      </c>
      <c r="D72" s="210" t="s">
        <v>1107</v>
      </c>
      <c r="E72" s="210" t="s">
        <v>1106</v>
      </c>
      <c r="F72" s="42"/>
      <c r="G72" s="12">
        <f>G71+7</f>
        <v>45772</v>
      </c>
      <c r="H72" s="12" t="s">
        <v>1097</v>
      </c>
      <c r="I72" s="12">
        <f>G72+21</f>
        <v>45793</v>
      </c>
      <c r="J72" s="202">
        <f>G72+25</f>
        <v>45797</v>
      </c>
      <c r="K72" s="202">
        <f t="shared" si="5"/>
        <v>45798</v>
      </c>
      <c r="L72" s="202">
        <f t="shared" si="5"/>
        <v>45801</v>
      </c>
      <c r="M72" s="202">
        <f t="shared" si="5"/>
        <v>45802</v>
      </c>
      <c r="N72" s="12"/>
      <c r="O72" s="43" t="s">
        <v>614</v>
      </c>
      <c r="P72" s="202">
        <f>G72-3</f>
        <v>45769</v>
      </c>
      <c r="Q72" s="202" t="s">
        <v>992</v>
      </c>
      <c r="R72" s="202">
        <f>G72-2</f>
        <v>45770</v>
      </c>
    </row>
    <row r="73" s="193" customFormat="1" spans="1:18">
      <c r="A73" s="31"/>
      <c r="B73" s="31"/>
      <c r="C73" s="31"/>
      <c r="D73" s="31"/>
      <c r="E73" s="31"/>
      <c r="F73" s="2"/>
      <c r="G73" s="2"/>
      <c r="H73" s="2"/>
      <c r="I73" s="2"/>
      <c r="J73" s="2"/>
      <c r="K73" s="2"/>
      <c r="L73" s="2"/>
      <c r="M73" s="293"/>
      <c r="N73" s="294"/>
      <c r="O73" s="4"/>
      <c r="P73" s="208"/>
      <c r="R73" s="225"/>
    </row>
    <row r="74" s="193" customFormat="1" spans="1:18">
      <c r="A74" s="31" t="s">
        <v>606</v>
      </c>
      <c r="B74" s="31"/>
      <c r="C74" s="31"/>
      <c r="D74" s="31"/>
      <c r="E74" s="31"/>
      <c r="F74" s="2"/>
      <c r="G74" s="2"/>
      <c r="H74" s="2"/>
      <c r="I74" s="2"/>
      <c r="J74" s="2"/>
      <c r="K74" s="2"/>
      <c r="L74" s="2"/>
      <c r="M74" s="293"/>
      <c r="N74" s="294"/>
      <c r="O74" s="4"/>
      <c r="P74" s="208"/>
      <c r="R74" s="225"/>
    </row>
    <row r="75" s="193" customFormat="1" spans="1:15">
      <c r="A75" s="42" t="s">
        <v>1087</v>
      </c>
      <c r="B75" s="210" t="s">
        <v>495</v>
      </c>
      <c r="C75" s="210" t="s">
        <v>595</v>
      </c>
      <c r="D75" s="42" t="s">
        <v>982</v>
      </c>
      <c r="E75" s="42" t="s">
        <v>7</v>
      </c>
      <c r="F75" s="42" t="s">
        <v>1108</v>
      </c>
      <c r="G75" s="42" t="s">
        <v>1109</v>
      </c>
      <c r="H75" s="42" t="s">
        <v>1110</v>
      </c>
      <c r="I75" s="42" t="s">
        <v>1111</v>
      </c>
      <c r="J75" s="42" t="s">
        <v>1112</v>
      </c>
      <c r="K75" s="42" t="s">
        <v>1113</v>
      </c>
      <c r="L75" s="295" t="s">
        <v>599</v>
      </c>
      <c r="M75" s="296"/>
      <c r="N75" s="42" t="s">
        <v>18</v>
      </c>
      <c r="O75" s="42"/>
    </row>
    <row r="76" s="193" customFormat="1" spans="1:15">
      <c r="A76" s="233" t="s">
        <v>1114</v>
      </c>
      <c r="B76" s="210" t="s">
        <v>1115</v>
      </c>
      <c r="C76" s="210" t="s">
        <v>1115</v>
      </c>
      <c r="D76" s="210" t="s">
        <v>1116</v>
      </c>
      <c r="E76" s="210" t="s">
        <v>1115</v>
      </c>
      <c r="F76" s="12">
        <v>45751</v>
      </c>
      <c r="G76" s="12">
        <f>F76+16</f>
        <v>45767</v>
      </c>
      <c r="H76" s="12">
        <f>F76+19</f>
        <v>45770</v>
      </c>
      <c r="I76" s="12">
        <f>F76+23</f>
        <v>45774</v>
      </c>
      <c r="J76" s="12">
        <f>F76+26</f>
        <v>45777</v>
      </c>
      <c r="K76" s="12">
        <f>F76+31</f>
        <v>45782</v>
      </c>
      <c r="L76" s="12">
        <f>F76-3</f>
        <v>45748</v>
      </c>
      <c r="M76" s="202" t="s">
        <v>992</v>
      </c>
      <c r="N76" s="12" t="s">
        <v>1012</v>
      </c>
      <c r="O76" s="16"/>
    </row>
    <row r="77" s="193" customFormat="1" spans="1:13">
      <c r="A77" s="31"/>
      <c r="B77" s="31"/>
      <c r="C77" s="31"/>
      <c r="D77" s="31"/>
      <c r="E77" s="31"/>
      <c r="F77" s="2"/>
      <c r="G77" s="2"/>
      <c r="H77" s="2"/>
      <c r="I77" s="2"/>
      <c r="J77" s="2"/>
      <c r="K77" s="2"/>
      <c r="L77" s="2"/>
      <c r="M77" s="294"/>
    </row>
    <row r="78" s="193" customFormat="1" spans="1:13">
      <c r="A78" s="31" t="s">
        <v>1117</v>
      </c>
      <c r="B78" s="31"/>
      <c r="C78" s="31"/>
      <c r="D78" s="31"/>
      <c r="E78" s="31"/>
      <c r="F78" s="2"/>
      <c r="G78" s="2"/>
      <c r="H78" s="2"/>
      <c r="I78" s="2"/>
      <c r="J78" s="2"/>
      <c r="K78" s="2"/>
      <c r="L78" s="2"/>
      <c r="M78" s="294"/>
    </row>
    <row r="79" s="194" customFormat="1" spans="1:18">
      <c r="A79" s="42" t="s">
        <v>1087</v>
      </c>
      <c r="B79" s="210" t="s">
        <v>495</v>
      </c>
      <c r="C79" s="210" t="s">
        <v>595</v>
      </c>
      <c r="D79" s="42" t="s">
        <v>982</v>
      </c>
      <c r="E79" s="42" t="s">
        <v>7</v>
      </c>
      <c r="F79" s="42" t="s">
        <v>1108</v>
      </c>
      <c r="G79" s="42" t="s">
        <v>1118</v>
      </c>
      <c r="H79" s="42" t="s">
        <v>1119</v>
      </c>
      <c r="I79" s="42" t="s">
        <v>1120</v>
      </c>
      <c r="J79" s="295" t="s">
        <v>599</v>
      </c>
      <c r="K79" s="296"/>
      <c r="L79" s="42" t="s">
        <v>18</v>
      </c>
      <c r="M79" s="42" t="s">
        <v>3</v>
      </c>
      <c r="N79" s="42"/>
      <c r="O79" s="42"/>
      <c r="P79" s="42"/>
      <c r="Q79" s="42"/>
      <c r="R79" s="199"/>
    </row>
    <row r="80" s="193" customFormat="1" spans="1:13">
      <c r="A80" s="43"/>
      <c r="B80" s="16"/>
      <c r="C80" s="16"/>
      <c r="D80" s="43"/>
      <c r="E80" s="16"/>
      <c r="F80" s="12"/>
      <c r="G80" s="12"/>
      <c r="H80" s="12"/>
      <c r="I80" s="12"/>
      <c r="J80" s="12"/>
      <c r="K80" s="12"/>
      <c r="L80" s="297"/>
      <c r="M80" s="297"/>
    </row>
    <row r="81" s="7" customFormat="1" spans="1:12">
      <c r="A81" s="208"/>
      <c r="B81" s="234"/>
      <c r="C81" s="207"/>
      <c r="D81" s="208"/>
      <c r="E81" s="208"/>
      <c r="F81" s="4"/>
      <c r="G81" s="2"/>
      <c r="H81" s="2" t="s">
        <v>1121</v>
      </c>
      <c r="I81" s="2"/>
      <c r="J81" s="225"/>
      <c r="K81" s="225"/>
      <c r="L81" s="225"/>
    </row>
    <row r="82" s="7" customFormat="1" spans="1:12">
      <c r="A82" s="235" t="s">
        <v>796</v>
      </c>
      <c r="B82" s="234"/>
      <c r="C82" s="207"/>
      <c r="D82" s="208"/>
      <c r="E82" s="208"/>
      <c r="F82" s="4"/>
      <c r="G82" s="2"/>
      <c r="H82" s="2"/>
      <c r="I82" s="2"/>
      <c r="J82" s="225"/>
      <c r="K82" s="225"/>
      <c r="L82" s="225"/>
    </row>
    <row r="83" s="7" customFormat="1" spans="1:11">
      <c r="A83" s="236" t="s">
        <v>593</v>
      </c>
      <c r="B83" s="237" t="s">
        <v>495</v>
      </c>
      <c r="C83" s="237" t="s">
        <v>594</v>
      </c>
      <c r="D83" s="237" t="s">
        <v>595</v>
      </c>
      <c r="E83" s="237" t="s">
        <v>7</v>
      </c>
      <c r="F83" s="236" t="s">
        <v>632</v>
      </c>
      <c r="G83" s="238" t="s">
        <v>10</v>
      </c>
      <c r="H83" s="238" t="s">
        <v>596</v>
      </c>
      <c r="I83" s="225"/>
      <c r="J83" s="225"/>
      <c r="K83" s="225"/>
    </row>
    <row r="84" s="7" customFormat="1" spans="1:11">
      <c r="A84" s="239" t="s">
        <v>800</v>
      </c>
      <c r="B84" s="240" t="s">
        <v>801</v>
      </c>
      <c r="C84" s="240" t="s">
        <v>802</v>
      </c>
      <c r="D84" s="240" t="s">
        <v>803</v>
      </c>
      <c r="E84" s="240" t="s">
        <v>801</v>
      </c>
      <c r="F84" s="241"/>
      <c r="G84" s="242">
        <v>45749</v>
      </c>
      <c r="H84" s="243">
        <f>G84+9</f>
        <v>45758</v>
      </c>
      <c r="I84" s="225"/>
      <c r="J84" s="225"/>
      <c r="K84" s="225"/>
    </row>
    <row r="85" s="7" customFormat="1" spans="1:11">
      <c r="A85" s="239" t="s">
        <v>804</v>
      </c>
      <c r="B85" s="240" t="s">
        <v>805</v>
      </c>
      <c r="C85" s="240" t="s">
        <v>806</v>
      </c>
      <c r="D85" s="240" t="s">
        <v>807</v>
      </c>
      <c r="E85" s="240" t="s">
        <v>805</v>
      </c>
      <c r="F85" s="244"/>
      <c r="G85" s="242">
        <f>G84+7</f>
        <v>45756</v>
      </c>
      <c r="H85" s="243">
        <f>G85+9</f>
        <v>45765</v>
      </c>
      <c r="I85" s="225"/>
      <c r="J85" s="225"/>
      <c r="K85" s="225"/>
    </row>
    <row r="86" s="7" customFormat="1" spans="1:11">
      <c r="A86" s="239" t="s">
        <v>1122</v>
      </c>
      <c r="B86" s="240" t="s">
        <v>1123</v>
      </c>
      <c r="C86" s="240" t="s">
        <v>1124</v>
      </c>
      <c r="D86" s="240" t="s">
        <v>1123</v>
      </c>
      <c r="E86" s="240" t="s">
        <v>1123</v>
      </c>
      <c r="F86" s="244"/>
      <c r="G86" s="242">
        <f t="shared" ref="G86:G88" si="6">G85+7</f>
        <v>45763</v>
      </c>
      <c r="H86" s="243">
        <f>G86+9</f>
        <v>45772</v>
      </c>
      <c r="I86" s="225"/>
      <c r="J86" s="225"/>
      <c r="K86" s="225"/>
    </row>
    <row r="87" s="7" customFormat="1" spans="1:11">
      <c r="A87" s="239" t="s">
        <v>812</v>
      </c>
      <c r="B87" s="240" t="s">
        <v>813</v>
      </c>
      <c r="C87" s="240" t="s">
        <v>814</v>
      </c>
      <c r="D87" s="240" t="s">
        <v>815</v>
      </c>
      <c r="E87" s="240" t="s">
        <v>813</v>
      </c>
      <c r="F87" s="244"/>
      <c r="G87" s="242">
        <f t="shared" si="6"/>
        <v>45770</v>
      </c>
      <c r="H87" s="243">
        <f>G87+9</f>
        <v>45779</v>
      </c>
      <c r="I87" s="225"/>
      <c r="J87" s="225"/>
      <c r="K87" s="225"/>
    </row>
    <row r="88" s="7" customFormat="1" spans="1:11">
      <c r="A88" s="239" t="s">
        <v>816</v>
      </c>
      <c r="B88" s="240" t="s">
        <v>817</v>
      </c>
      <c r="C88" s="240" t="s">
        <v>818</v>
      </c>
      <c r="D88" s="240" t="s">
        <v>817</v>
      </c>
      <c r="E88" s="240" t="s">
        <v>817</v>
      </c>
      <c r="F88" s="244"/>
      <c r="G88" s="242">
        <f t="shared" si="6"/>
        <v>45777</v>
      </c>
      <c r="H88" s="243">
        <f>G88+9</f>
        <v>45786</v>
      </c>
      <c r="I88" s="225"/>
      <c r="J88" s="225"/>
      <c r="K88" s="225"/>
    </row>
    <row r="89" s="7" customFormat="1" spans="1:12">
      <c r="A89" s="208"/>
      <c r="B89" s="234"/>
      <c r="C89" s="207"/>
      <c r="D89" s="208"/>
      <c r="E89" s="208"/>
      <c r="F89" s="4"/>
      <c r="G89" s="2"/>
      <c r="H89" s="2"/>
      <c r="I89" s="2"/>
      <c r="J89" s="225"/>
      <c r="K89" s="225"/>
      <c r="L89" s="225"/>
    </row>
    <row r="90" s="193" customFormat="1" ht="16.35" spans="1:14">
      <c r="A90" s="245" t="s">
        <v>754</v>
      </c>
      <c r="B90" s="246"/>
      <c r="C90" s="246"/>
      <c r="D90" s="247"/>
      <c r="E90" s="247"/>
      <c r="F90" s="248"/>
      <c r="G90" s="249"/>
      <c r="H90" s="249"/>
      <c r="I90" s="2"/>
      <c r="J90" s="54"/>
      <c r="K90" s="298"/>
      <c r="L90" s="194"/>
      <c r="M90" s="225"/>
      <c r="N90" s="208"/>
    </row>
    <row r="91" s="195" customFormat="1" ht="16.35" spans="1:15">
      <c r="A91" s="250" t="s">
        <v>593</v>
      </c>
      <c r="B91" s="251" t="s">
        <v>495</v>
      </c>
      <c r="C91" s="251" t="s">
        <v>594</v>
      </c>
      <c r="D91" s="251" t="s">
        <v>595</v>
      </c>
      <c r="E91" s="251" t="s">
        <v>7</v>
      </c>
      <c r="F91" s="251" t="s">
        <v>632</v>
      </c>
      <c r="G91" s="251" t="s">
        <v>10</v>
      </c>
      <c r="H91" s="251" t="s">
        <v>596</v>
      </c>
      <c r="I91" s="7"/>
      <c r="J91" s="7"/>
      <c r="K91" s="299"/>
      <c r="L91" s="7"/>
      <c r="M91" s="7"/>
      <c r="N91" s="7"/>
      <c r="O91" s="7"/>
    </row>
    <row r="92" ht="16.35" spans="1:15">
      <c r="A92" s="252" t="s">
        <v>759</v>
      </c>
      <c r="B92" s="253" t="s">
        <v>760</v>
      </c>
      <c r="C92" s="253" t="s">
        <v>761</v>
      </c>
      <c r="D92" s="253" t="s">
        <v>760</v>
      </c>
      <c r="E92" s="253" t="s">
        <v>760</v>
      </c>
      <c r="F92" s="254"/>
      <c r="G92" s="242">
        <v>45749</v>
      </c>
      <c r="H92" s="242">
        <v>45759</v>
      </c>
      <c r="I92" s="7"/>
      <c r="J92" s="7"/>
      <c r="K92" s="4"/>
      <c r="L92" s="7"/>
      <c r="M92" s="7"/>
      <c r="N92" s="7"/>
      <c r="O92" s="7"/>
    </row>
    <row r="93" ht="16.35" spans="1:15">
      <c r="A93" s="252" t="s">
        <v>762</v>
      </c>
      <c r="B93" s="253" t="s">
        <v>763</v>
      </c>
      <c r="C93" s="253" t="s">
        <v>764</v>
      </c>
      <c r="D93" s="253" t="s">
        <v>763</v>
      </c>
      <c r="E93" s="253" t="s">
        <v>763</v>
      </c>
      <c r="F93" s="254"/>
      <c r="G93" s="242">
        <v>45756</v>
      </c>
      <c r="H93" s="242">
        <v>45766</v>
      </c>
      <c r="I93" s="7"/>
      <c r="J93" s="7"/>
      <c r="K93" s="7"/>
      <c r="L93" s="7"/>
      <c r="M93" s="195"/>
      <c r="N93" s="195"/>
      <c r="O93" s="195"/>
    </row>
    <row r="94" ht="16.35" spans="1:12">
      <c r="A94" s="252" t="s">
        <v>765</v>
      </c>
      <c r="B94" s="253" t="s">
        <v>766</v>
      </c>
      <c r="C94" s="253" t="s">
        <v>767</v>
      </c>
      <c r="D94" s="253" t="s">
        <v>766</v>
      </c>
      <c r="E94" s="253" t="s">
        <v>766</v>
      </c>
      <c r="F94" s="254"/>
      <c r="G94" s="242">
        <v>45763</v>
      </c>
      <c r="H94" s="242">
        <v>45773</v>
      </c>
      <c r="I94" s="7"/>
      <c r="J94" s="7"/>
      <c r="K94" s="7"/>
      <c r="L94" s="7"/>
    </row>
    <row r="95" ht="16.35" spans="1:12">
      <c r="A95" s="252" t="s">
        <v>768</v>
      </c>
      <c r="B95" s="253" t="s">
        <v>769</v>
      </c>
      <c r="C95" s="253" t="s">
        <v>770</v>
      </c>
      <c r="D95" s="253" t="s">
        <v>77</v>
      </c>
      <c r="E95" s="253" t="s">
        <v>769</v>
      </c>
      <c r="F95" s="254"/>
      <c r="G95" s="242">
        <v>45777</v>
      </c>
      <c r="H95" s="242">
        <v>45787</v>
      </c>
      <c r="I95" s="7"/>
      <c r="J95" s="7"/>
      <c r="K95" s="7"/>
      <c r="L95" s="7"/>
    </row>
    <row r="96" ht="16.35" spans="1:12">
      <c r="A96" s="252" t="s">
        <v>771</v>
      </c>
      <c r="B96" s="253" t="s">
        <v>772</v>
      </c>
      <c r="C96" s="253" t="s">
        <v>773</v>
      </c>
      <c r="D96" s="253" t="s">
        <v>774</v>
      </c>
      <c r="E96" s="253" t="s">
        <v>772</v>
      </c>
      <c r="F96" s="254"/>
      <c r="G96" s="242">
        <v>45784</v>
      </c>
      <c r="H96" s="242">
        <v>45794</v>
      </c>
      <c r="I96" s="7"/>
      <c r="J96" s="7"/>
      <c r="K96" s="7"/>
      <c r="L96" s="7"/>
    </row>
    <row r="97" spans="1:12">
      <c r="A97" s="255"/>
      <c r="B97" s="256"/>
      <c r="C97" s="256"/>
      <c r="D97" s="257"/>
      <c r="E97" s="258"/>
      <c r="F97" s="255"/>
      <c r="G97" s="259"/>
      <c r="H97" s="259"/>
      <c r="I97" s="7"/>
      <c r="J97" s="7"/>
      <c r="K97" s="7"/>
      <c r="L97" s="7"/>
    </row>
    <row r="98" spans="1:12">
      <c r="A98" s="255"/>
      <c r="B98" s="256"/>
      <c r="C98" s="256"/>
      <c r="D98" s="257"/>
      <c r="E98" s="258"/>
      <c r="F98" s="255"/>
      <c r="G98" s="259"/>
      <c r="H98" s="259"/>
      <c r="I98" s="7"/>
      <c r="J98" s="7"/>
      <c r="K98" s="7"/>
      <c r="L98" s="7"/>
    </row>
    <row r="99" ht="16.35" spans="1:10">
      <c r="A99" s="245" t="s">
        <v>820</v>
      </c>
      <c r="B99" s="246"/>
      <c r="C99" s="246"/>
      <c r="D99" s="247"/>
      <c r="E99" s="247"/>
      <c r="F99" s="4"/>
      <c r="G99" s="260"/>
      <c r="H99" s="260"/>
      <c r="I99" s="7"/>
      <c r="J99" s="7"/>
    </row>
    <row r="100" ht="16.35" spans="1:10">
      <c r="A100" s="250" t="s">
        <v>593</v>
      </c>
      <c r="B100" s="251" t="s">
        <v>495</v>
      </c>
      <c r="C100" s="251" t="s">
        <v>594</v>
      </c>
      <c r="D100" s="251" t="s">
        <v>595</v>
      </c>
      <c r="E100" s="251" t="s">
        <v>7</v>
      </c>
      <c r="F100" s="251" t="s">
        <v>145</v>
      </c>
      <c r="G100" s="251" t="s">
        <v>10</v>
      </c>
      <c r="H100" s="251" t="s">
        <v>596</v>
      </c>
      <c r="I100" s="7"/>
      <c r="J100" s="7"/>
    </row>
    <row r="101" spans="1:10">
      <c r="A101" s="261" t="s">
        <v>823</v>
      </c>
      <c r="B101" s="262">
        <v>165</v>
      </c>
      <c r="C101" s="263" t="s">
        <v>824</v>
      </c>
      <c r="D101" s="262">
        <v>165</v>
      </c>
      <c r="E101" s="262">
        <v>165</v>
      </c>
      <c r="F101" s="241"/>
      <c r="G101" s="242">
        <v>45750</v>
      </c>
      <c r="H101" s="242">
        <f t="shared" ref="H101:H105" si="7">G101+10</f>
        <v>45760</v>
      </c>
      <c r="I101" s="7"/>
      <c r="J101" s="7"/>
    </row>
    <row r="102" spans="1:10">
      <c r="A102" s="261" t="s">
        <v>143</v>
      </c>
      <c r="B102" s="264"/>
      <c r="C102" s="263"/>
      <c r="D102" s="264"/>
      <c r="E102" s="264"/>
      <c r="F102" s="244"/>
      <c r="G102" s="242">
        <f>G101+7</f>
        <v>45757</v>
      </c>
      <c r="H102" s="242">
        <f t="shared" si="7"/>
        <v>45767</v>
      </c>
      <c r="I102" s="7"/>
      <c r="J102" s="7"/>
    </row>
    <row r="103" spans="1:10">
      <c r="A103" s="261" t="s">
        <v>826</v>
      </c>
      <c r="B103" s="264">
        <v>169</v>
      </c>
      <c r="C103" s="263" t="s">
        <v>827</v>
      </c>
      <c r="D103" s="264">
        <v>169</v>
      </c>
      <c r="E103" s="264">
        <v>169</v>
      </c>
      <c r="F103" s="244"/>
      <c r="G103" s="242">
        <f t="shared" ref="G103:G105" si="8">G102+7</f>
        <v>45764</v>
      </c>
      <c r="H103" s="242">
        <f t="shared" si="7"/>
        <v>45774</v>
      </c>
      <c r="I103" s="7"/>
      <c r="J103" s="7"/>
    </row>
    <row r="104" spans="1:10">
      <c r="A104" s="261" t="s">
        <v>829</v>
      </c>
      <c r="B104" s="264">
        <v>152</v>
      </c>
      <c r="C104" s="264" t="s">
        <v>830</v>
      </c>
      <c r="D104" s="264">
        <v>152</v>
      </c>
      <c r="E104" s="264">
        <v>152</v>
      </c>
      <c r="F104" s="244"/>
      <c r="G104" s="242">
        <f t="shared" si="8"/>
        <v>45771</v>
      </c>
      <c r="H104" s="242">
        <f t="shared" si="7"/>
        <v>45781</v>
      </c>
      <c r="I104" s="7"/>
      <c r="J104" s="7"/>
    </row>
    <row r="105" spans="1:10">
      <c r="A105" s="261" t="s">
        <v>143</v>
      </c>
      <c r="B105" s="262"/>
      <c r="C105" s="263"/>
      <c r="D105" s="262"/>
      <c r="E105" s="262"/>
      <c r="F105" s="244"/>
      <c r="G105" s="242">
        <f t="shared" si="8"/>
        <v>45778</v>
      </c>
      <c r="H105" s="242">
        <f t="shared" si="7"/>
        <v>45788</v>
      </c>
      <c r="I105" s="7"/>
      <c r="J105" s="7"/>
    </row>
    <row r="106" spans="1:12">
      <c r="A106" s="54"/>
      <c r="B106" s="212"/>
      <c r="C106" s="212"/>
      <c r="D106" s="54"/>
      <c r="E106" s="54"/>
      <c r="F106" s="4"/>
      <c r="G106" s="2"/>
      <c r="H106" s="2"/>
      <c r="I106" s="7"/>
      <c r="J106" s="7"/>
      <c r="K106" s="7"/>
      <c r="L106" s="7"/>
    </row>
    <row r="107" spans="1:12">
      <c r="A107" s="54"/>
      <c r="B107" s="212"/>
      <c r="C107" s="212"/>
      <c r="D107" s="54"/>
      <c r="E107" s="54"/>
      <c r="F107" s="4"/>
      <c r="G107" s="2"/>
      <c r="H107" s="2"/>
      <c r="I107" s="7"/>
      <c r="J107" s="7"/>
      <c r="K107" s="7"/>
      <c r="L107" s="7"/>
    </row>
    <row r="108" spans="1:12">
      <c r="A108" s="265" t="s">
        <v>832</v>
      </c>
      <c r="B108" s="265"/>
      <c r="C108" s="265"/>
      <c r="D108" s="265"/>
      <c r="E108" s="54"/>
      <c r="F108" s="4"/>
      <c r="G108" s="2"/>
      <c r="H108" s="2"/>
      <c r="I108" s="7"/>
      <c r="J108" s="7"/>
      <c r="K108" s="7"/>
      <c r="L108" s="7"/>
    </row>
    <row r="109" ht="24" spans="1:12">
      <c r="A109" s="266" t="s">
        <v>593</v>
      </c>
      <c r="B109" s="267" t="s">
        <v>495</v>
      </c>
      <c r="C109" s="266" t="s">
        <v>594</v>
      </c>
      <c r="D109" s="267" t="s">
        <v>595</v>
      </c>
      <c r="E109" s="266" t="s">
        <v>7</v>
      </c>
      <c r="F109" s="267" t="s">
        <v>6</v>
      </c>
      <c r="G109" s="267" t="s">
        <v>10</v>
      </c>
      <c r="H109" s="267" t="s">
        <v>596</v>
      </c>
      <c r="I109" s="7"/>
      <c r="J109" s="7"/>
      <c r="K109" s="7"/>
      <c r="L109" s="7"/>
    </row>
    <row r="110" spans="1:12">
      <c r="A110" s="261" t="s">
        <v>143</v>
      </c>
      <c r="B110" s="240"/>
      <c r="C110" s="264"/>
      <c r="D110" s="240"/>
      <c r="E110" s="240"/>
      <c r="F110" s="268"/>
      <c r="G110" s="242">
        <v>45748</v>
      </c>
      <c r="H110" s="242">
        <v>45760</v>
      </c>
      <c r="I110" s="7"/>
      <c r="J110" s="7"/>
      <c r="K110" s="7"/>
      <c r="L110" s="7"/>
    </row>
    <row r="111" spans="1:12">
      <c r="A111" s="261" t="s">
        <v>836</v>
      </c>
      <c r="B111" s="269" t="s">
        <v>837</v>
      </c>
      <c r="C111" s="240" t="s">
        <v>838</v>
      </c>
      <c r="D111" s="264" t="s">
        <v>695</v>
      </c>
      <c r="E111" s="240" t="s">
        <v>839</v>
      </c>
      <c r="F111" s="270"/>
      <c r="G111" s="242">
        <v>45755</v>
      </c>
      <c r="H111" s="242">
        <v>45764</v>
      </c>
      <c r="I111" s="7"/>
      <c r="J111" s="7"/>
      <c r="K111" s="7"/>
      <c r="L111" s="7"/>
    </row>
    <row r="112" spans="1:12">
      <c r="A112" s="261" t="s">
        <v>840</v>
      </c>
      <c r="B112" s="240" t="s">
        <v>841</v>
      </c>
      <c r="C112" s="240" t="s">
        <v>842</v>
      </c>
      <c r="D112" s="264" t="s">
        <v>77</v>
      </c>
      <c r="E112" s="240" t="s">
        <v>843</v>
      </c>
      <c r="F112" s="271"/>
      <c r="G112" s="242">
        <v>45762</v>
      </c>
      <c r="H112" s="242">
        <v>45771</v>
      </c>
      <c r="I112" s="7"/>
      <c r="J112" s="7"/>
      <c r="K112" s="7"/>
      <c r="L112" s="7"/>
    </row>
    <row r="113" spans="1:12">
      <c r="A113" s="261" t="s">
        <v>844</v>
      </c>
      <c r="B113" s="240" t="s">
        <v>845</v>
      </c>
      <c r="C113" s="240" t="s">
        <v>846</v>
      </c>
      <c r="D113" s="264" t="s">
        <v>31</v>
      </c>
      <c r="E113" s="240" t="s">
        <v>847</v>
      </c>
      <c r="F113" s="271"/>
      <c r="G113" s="242">
        <v>45769</v>
      </c>
      <c r="H113" s="242">
        <v>45781</v>
      </c>
      <c r="I113" s="7"/>
      <c r="J113" s="7"/>
      <c r="K113" s="7"/>
      <c r="L113" s="7"/>
    </row>
    <row r="114" spans="1:12">
      <c r="A114" s="272" t="s">
        <v>848</v>
      </c>
      <c r="B114" s="264" t="s">
        <v>849</v>
      </c>
      <c r="C114" s="264" t="s">
        <v>850</v>
      </c>
      <c r="D114" s="240" t="s">
        <v>26</v>
      </c>
      <c r="E114" s="240" t="s">
        <v>851</v>
      </c>
      <c r="F114" s="271"/>
      <c r="G114" s="242">
        <v>45783</v>
      </c>
      <c r="H114" s="242">
        <v>45795</v>
      </c>
      <c r="I114" s="7"/>
      <c r="J114" s="7"/>
      <c r="K114" s="7"/>
      <c r="L114" s="7"/>
    </row>
    <row r="115" spans="1:12">
      <c r="A115" s="255"/>
      <c r="B115" s="273"/>
      <c r="C115" s="274"/>
      <c r="D115" s="275"/>
      <c r="E115" s="274"/>
      <c r="F115" s="276"/>
      <c r="G115" s="259"/>
      <c r="H115" s="259"/>
      <c r="I115" s="7"/>
      <c r="J115" s="7"/>
      <c r="K115" s="7"/>
      <c r="L115" s="7"/>
    </row>
    <row r="116" ht="16.35" spans="1:12">
      <c r="A116" s="245" t="s">
        <v>591</v>
      </c>
      <c r="B116" s="273"/>
      <c r="C116" s="274"/>
      <c r="D116" s="275"/>
      <c r="E116" s="274"/>
      <c r="F116" s="276"/>
      <c r="G116" s="259"/>
      <c r="H116" s="259"/>
      <c r="I116" s="7"/>
      <c r="J116" s="7"/>
      <c r="K116" s="7"/>
      <c r="L116" s="7"/>
    </row>
    <row r="117" ht="16.35" spans="1:12">
      <c r="A117" s="250" t="s">
        <v>593</v>
      </c>
      <c r="B117" s="251" t="s">
        <v>495</v>
      </c>
      <c r="C117" s="251" t="s">
        <v>594</v>
      </c>
      <c r="D117" s="251" t="s">
        <v>595</v>
      </c>
      <c r="E117" s="251" t="s">
        <v>7</v>
      </c>
      <c r="F117" s="251" t="s">
        <v>180</v>
      </c>
      <c r="G117" s="251" t="s">
        <v>10</v>
      </c>
      <c r="H117" s="251" t="s">
        <v>596</v>
      </c>
      <c r="I117" s="7"/>
      <c r="J117" s="7"/>
      <c r="K117" s="7"/>
      <c r="L117" s="7"/>
    </row>
    <row r="118" spans="1:12">
      <c r="A118" s="261" t="s">
        <v>600</v>
      </c>
      <c r="B118" s="1120" t="s">
        <v>601</v>
      </c>
      <c r="C118" s="278" t="s">
        <v>602</v>
      </c>
      <c r="D118" s="1121" t="s">
        <v>601</v>
      </c>
      <c r="E118" s="1120" t="s">
        <v>601</v>
      </c>
      <c r="F118" s="279"/>
      <c r="G118" s="242">
        <v>45751</v>
      </c>
      <c r="H118" s="242">
        <f>G118+9</f>
        <v>45760</v>
      </c>
      <c r="I118" s="7"/>
      <c r="J118" s="7"/>
      <c r="K118" s="7"/>
      <c r="L118" s="7"/>
    </row>
    <row r="119" spans="1:12">
      <c r="A119" s="261" t="s">
        <v>604</v>
      </c>
      <c r="B119" s="1120" t="s">
        <v>605</v>
      </c>
      <c r="C119" s="278" t="s">
        <v>606</v>
      </c>
      <c r="D119" s="1121" t="s">
        <v>605</v>
      </c>
      <c r="E119" s="1120" t="s">
        <v>605</v>
      </c>
      <c r="F119" s="279"/>
      <c r="G119" s="242">
        <f>G118+7</f>
        <v>45758</v>
      </c>
      <c r="H119" s="242">
        <f>G119+9</f>
        <v>45767</v>
      </c>
      <c r="I119" s="7"/>
      <c r="J119" s="7"/>
      <c r="K119" s="7"/>
      <c r="L119" s="7"/>
    </row>
    <row r="120" spans="1:12">
      <c r="A120" s="261" t="s">
        <v>607</v>
      </c>
      <c r="B120" s="1121" t="s">
        <v>608</v>
      </c>
      <c r="C120" s="1121" t="s">
        <v>609</v>
      </c>
      <c r="D120" s="1121" t="s">
        <v>608</v>
      </c>
      <c r="E120" s="1121" t="s">
        <v>608</v>
      </c>
      <c r="F120" s="279"/>
      <c r="G120" s="242">
        <f t="shared" ref="G120:G122" si="9">G119+7</f>
        <v>45765</v>
      </c>
      <c r="H120" s="242">
        <f t="shared" ref="H120:H122" si="10">G120+9</f>
        <v>45774</v>
      </c>
      <c r="I120" s="7"/>
      <c r="J120" s="7"/>
      <c r="K120" s="7"/>
      <c r="L120" s="7"/>
    </row>
    <row r="121" spans="1:12">
      <c r="A121" s="261" t="s">
        <v>610</v>
      </c>
      <c r="B121" s="280" t="s">
        <v>611</v>
      </c>
      <c r="C121" s="278" t="s">
        <v>612</v>
      </c>
      <c r="D121" s="277">
        <v>84</v>
      </c>
      <c r="E121" s="277" t="s">
        <v>613</v>
      </c>
      <c r="F121" s="279"/>
      <c r="G121" s="242">
        <f t="shared" si="9"/>
        <v>45772</v>
      </c>
      <c r="H121" s="242">
        <f t="shared" si="10"/>
        <v>45781</v>
      </c>
      <c r="I121" s="7"/>
      <c r="J121" s="7"/>
      <c r="K121" s="7"/>
      <c r="L121" s="7"/>
    </row>
    <row r="122" spans="1:12">
      <c r="A122" s="261" t="s">
        <v>562</v>
      </c>
      <c r="B122" s="278"/>
      <c r="C122" s="278"/>
      <c r="D122" s="277"/>
      <c r="E122" s="277"/>
      <c r="F122" s="281"/>
      <c r="G122" s="242">
        <f t="shared" si="9"/>
        <v>45779</v>
      </c>
      <c r="H122" s="242">
        <f t="shared" si="10"/>
        <v>45788</v>
      </c>
      <c r="I122" s="7"/>
      <c r="J122" s="7"/>
      <c r="K122" s="7"/>
      <c r="L122" s="7"/>
    </row>
    <row r="123" spans="1:12">
      <c r="A123" s="255"/>
      <c r="B123" s="282"/>
      <c r="C123" s="282"/>
      <c r="D123" s="282"/>
      <c r="E123" s="282"/>
      <c r="F123" s="283"/>
      <c r="G123" s="259"/>
      <c r="H123" s="259"/>
      <c r="I123" s="7"/>
      <c r="J123" s="7"/>
      <c r="K123" s="7"/>
      <c r="L123" s="7"/>
    </row>
    <row r="124" spans="1:12">
      <c r="A124" s="255"/>
      <c r="B124" s="282"/>
      <c r="C124" s="282"/>
      <c r="D124" s="282"/>
      <c r="E124" s="282"/>
      <c r="F124" s="283"/>
      <c r="G124" s="259"/>
      <c r="H124" s="259"/>
      <c r="I124" s="7"/>
      <c r="J124" s="7"/>
      <c r="K124" s="7"/>
      <c r="L124" s="7"/>
    </row>
    <row r="125" s="196" customFormat="1" spans="1:18">
      <c r="A125" s="284" t="s">
        <v>40</v>
      </c>
      <c r="B125" s="284"/>
      <c r="C125" s="285"/>
      <c r="D125" s="285"/>
      <c r="E125" s="285"/>
      <c r="F125" s="285"/>
      <c r="G125" s="285"/>
      <c r="H125" s="285"/>
      <c r="I125" s="285"/>
      <c r="J125" s="285"/>
      <c r="K125" s="285"/>
      <c r="L125" s="285"/>
      <c r="M125" s="285"/>
      <c r="N125" s="285"/>
      <c r="O125" s="285"/>
      <c r="P125" s="285"/>
      <c r="Q125" s="285"/>
      <c r="R125" s="305"/>
    </row>
    <row r="126" customFormat="1" spans="1:19">
      <c r="A126" s="149" t="s">
        <v>2</v>
      </c>
      <c r="B126" s="149" t="s">
        <v>3</v>
      </c>
      <c r="C126" s="286" t="s">
        <v>4</v>
      </c>
      <c r="D126" s="151" t="s">
        <v>5</v>
      </c>
      <c r="E126" s="151" t="s">
        <v>41</v>
      </c>
      <c r="F126" s="287" t="s">
        <v>7</v>
      </c>
      <c r="G126" s="287" t="s">
        <v>8</v>
      </c>
      <c r="H126" s="287" t="s">
        <v>9</v>
      </c>
      <c r="I126" s="178" t="s">
        <v>10</v>
      </c>
      <c r="J126" s="179" t="s">
        <v>42</v>
      </c>
      <c r="K126" s="179" t="s">
        <v>43</v>
      </c>
      <c r="L126" s="179" t="s">
        <v>44</v>
      </c>
      <c r="M126" s="300" t="s">
        <v>45</v>
      </c>
      <c r="N126" s="180" t="s">
        <v>15</v>
      </c>
      <c r="O126" s="301" t="s">
        <v>46</v>
      </c>
      <c r="P126" s="302" t="s">
        <v>17</v>
      </c>
      <c r="Q126" s="306" t="s">
        <v>18</v>
      </c>
      <c r="R126" s="307"/>
      <c r="S126" s="308"/>
    </row>
    <row r="127" customFormat="1" spans="1:19">
      <c r="A127" s="288" t="s">
        <v>47</v>
      </c>
      <c r="B127" s="289" t="s">
        <v>48</v>
      </c>
      <c r="C127" s="290" t="s">
        <v>49</v>
      </c>
      <c r="D127" s="289" t="s">
        <v>50</v>
      </c>
      <c r="E127" s="158"/>
      <c r="F127" s="291" t="s">
        <v>51</v>
      </c>
      <c r="G127" s="292" t="s">
        <v>23</v>
      </c>
      <c r="H127" s="160">
        <v>45751</v>
      </c>
      <c r="I127" s="181">
        <v>45751</v>
      </c>
      <c r="J127" s="160">
        <v>45783</v>
      </c>
      <c r="K127" s="160">
        <v>45788</v>
      </c>
      <c r="L127" s="160">
        <v>45791</v>
      </c>
      <c r="M127" s="160">
        <v>45802</v>
      </c>
      <c r="N127" s="303">
        <v>45748.4166666667</v>
      </c>
      <c r="O127" s="304" t="s">
        <v>52</v>
      </c>
      <c r="P127" s="304">
        <v>45747.375</v>
      </c>
      <c r="Q127" s="191" t="s">
        <v>24</v>
      </c>
      <c r="R127" s="307"/>
      <c r="S127" s="308"/>
    </row>
    <row r="128" customFormat="1" spans="1:19">
      <c r="A128" s="288" t="s">
        <v>53</v>
      </c>
      <c r="B128" s="289" t="s">
        <v>48</v>
      </c>
      <c r="C128" s="290" t="s">
        <v>54</v>
      </c>
      <c r="D128" s="289" t="s">
        <v>55</v>
      </c>
      <c r="E128" s="158"/>
      <c r="F128" s="291" t="s">
        <v>56</v>
      </c>
      <c r="G128" s="292" t="s">
        <v>28</v>
      </c>
      <c r="H128" s="160">
        <v>45758</v>
      </c>
      <c r="I128" s="181">
        <v>45758</v>
      </c>
      <c r="J128" s="160">
        <v>45790</v>
      </c>
      <c r="K128" s="160">
        <v>45795</v>
      </c>
      <c r="L128" s="160">
        <v>45798</v>
      </c>
      <c r="M128" s="160">
        <v>45809</v>
      </c>
      <c r="N128" s="184">
        <v>45755.4166666667</v>
      </c>
      <c r="O128" s="304" t="s">
        <v>52</v>
      </c>
      <c r="P128" s="185">
        <v>45754.375</v>
      </c>
      <c r="Q128" s="191"/>
      <c r="R128" s="307"/>
      <c r="S128" s="308"/>
    </row>
    <row r="129" customFormat="1" ht="14.4" spans="1:19">
      <c r="A129" s="288" t="s">
        <v>57</v>
      </c>
      <c r="B129" s="289" t="s">
        <v>48</v>
      </c>
      <c r="C129" s="290" t="s">
        <v>58</v>
      </c>
      <c r="D129" s="289" t="s">
        <v>59</v>
      </c>
      <c r="E129" s="158"/>
      <c r="F129" s="291" t="s">
        <v>60</v>
      </c>
      <c r="G129" s="292" t="s">
        <v>33</v>
      </c>
      <c r="H129" s="160">
        <v>45765</v>
      </c>
      <c r="I129" s="181">
        <v>45765</v>
      </c>
      <c r="J129" s="160">
        <v>45797</v>
      </c>
      <c r="K129" s="160">
        <v>45802</v>
      </c>
      <c r="L129" s="160">
        <v>45805</v>
      </c>
      <c r="M129" s="160">
        <v>45816</v>
      </c>
      <c r="N129" s="184">
        <v>45762.4166666667</v>
      </c>
      <c r="O129" s="185" t="s">
        <v>52</v>
      </c>
      <c r="P129" s="185">
        <v>45761.375</v>
      </c>
      <c r="Q129" s="191"/>
      <c r="R129" s="350"/>
      <c r="S129" s="350"/>
    </row>
    <row r="130" customFormat="1" ht="14.4" spans="1:19">
      <c r="A130" s="309" t="s">
        <v>1125</v>
      </c>
      <c r="B130" s="310" t="s">
        <v>48</v>
      </c>
      <c r="C130" s="311" t="s">
        <v>62</v>
      </c>
      <c r="D130" s="310" t="s">
        <v>1126</v>
      </c>
      <c r="E130" s="163"/>
      <c r="F130" s="312" t="s">
        <v>64</v>
      </c>
      <c r="G130" s="313" t="s">
        <v>37</v>
      </c>
      <c r="H130" s="165">
        <v>45772</v>
      </c>
      <c r="I130" s="181">
        <v>45772</v>
      </c>
      <c r="J130" s="165">
        <v>45804</v>
      </c>
      <c r="K130" s="165">
        <v>45809</v>
      </c>
      <c r="L130" s="165">
        <v>45812</v>
      </c>
      <c r="M130" s="165">
        <v>45823</v>
      </c>
      <c r="N130" s="184">
        <v>45769.4166666667</v>
      </c>
      <c r="O130" s="185" t="s">
        <v>52</v>
      </c>
      <c r="P130" s="185">
        <v>45768.375</v>
      </c>
      <c r="Q130" s="191"/>
      <c r="R130" s="350"/>
      <c r="S130" s="350"/>
    </row>
    <row r="131" customFormat="1" ht="14.4" spans="1:19">
      <c r="A131" s="314"/>
      <c r="B131" s="315"/>
      <c r="C131" s="316"/>
      <c r="D131" s="315"/>
      <c r="E131" s="317"/>
      <c r="F131" s="318"/>
      <c r="G131" s="319"/>
      <c r="H131" s="320"/>
      <c r="I131" s="338"/>
      <c r="J131" s="320"/>
      <c r="K131" s="320"/>
      <c r="L131" s="320"/>
      <c r="M131" s="320"/>
      <c r="N131" s="303"/>
      <c r="O131" s="185"/>
      <c r="P131" s="185"/>
      <c r="Q131" s="191"/>
      <c r="R131" s="350"/>
      <c r="S131" s="350"/>
    </row>
    <row r="132" customFormat="1" ht="14.4" spans="1:19">
      <c r="A132" s="321"/>
      <c r="B132" s="322"/>
      <c r="C132" s="323"/>
      <c r="D132" s="322"/>
      <c r="E132" s="324"/>
      <c r="F132" s="325"/>
      <c r="G132" s="326"/>
      <c r="H132" s="327"/>
      <c r="I132" s="339"/>
      <c r="J132" s="327"/>
      <c r="K132" s="327"/>
      <c r="L132" s="327"/>
      <c r="M132" s="327"/>
      <c r="N132" s="340"/>
      <c r="O132" s="341"/>
      <c r="P132" s="341"/>
      <c r="Q132" s="307"/>
      <c r="R132" s="350"/>
      <c r="S132" s="350"/>
    </row>
    <row r="133" s="196" customFormat="1" spans="1:18">
      <c r="A133" s="284" t="s">
        <v>65</v>
      </c>
      <c r="B133" s="284"/>
      <c r="C133" s="285"/>
      <c r="D133" s="285"/>
      <c r="E133" s="285"/>
      <c r="F133" s="285"/>
      <c r="G133" s="285"/>
      <c r="H133" s="285"/>
      <c r="I133" s="285"/>
      <c r="J133" s="285"/>
      <c r="K133" s="285"/>
      <c r="L133" s="285"/>
      <c r="M133" s="285"/>
      <c r="N133" s="285"/>
      <c r="O133" s="285"/>
      <c r="P133" s="285"/>
      <c r="Q133" s="351"/>
      <c r="R133" s="352"/>
    </row>
    <row r="134" customFormat="1" ht="14.4" spans="1:18">
      <c r="A134" s="149" t="s">
        <v>2</v>
      </c>
      <c r="B134" s="328" t="s">
        <v>3</v>
      </c>
      <c r="C134" s="329" t="s">
        <v>4</v>
      </c>
      <c r="D134" s="151" t="s">
        <v>5</v>
      </c>
      <c r="E134" s="152" t="s">
        <v>66</v>
      </c>
      <c r="F134" s="287" t="s">
        <v>7</v>
      </c>
      <c r="G134" s="287" t="s">
        <v>8</v>
      </c>
      <c r="H134" s="287" t="s">
        <v>9</v>
      </c>
      <c r="I134" s="178" t="s">
        <v>10</v>
      </c>
      <c r="J134" s="179" t="s">
        <v>67</v>
      </c>
      <c r="K134" s="179" t="s">
        <v>68</v>
      </c>
      <c r="L134" s="179" t="s">
        <v>69</v>
      </c>
      <c r="M134" s="180" t="s">
        <v>15</v>
      </c>
      <c r="N134" s="301" t="s">
        <v>16</v>
      </c>
      <c r="O134" s="301" t="s">
        <v>17</v>
      </c>
      <c r="P134" s="342" t="s">
        <v>18</v>
      </c>
      <c r="R134" s="353"/>
    </row>
    <row r="135" customFormat="1" ht="14.4" spans="1:18">
      <c r="A135" s="288" t="s">
        <v>70</v>
      </c>
      <c r="B135" s="289" t="s">
        <v>30</v>
      </c>
      <c r="C135" s="290" t="s">
        <v>71</v>
      </c>
      <c r="D135" s="289" t="s">
        <v>72</v>
      </c>
      <c r="E135" s="330"/>
      <c r="F135" s="291" t="s">
        <v>71</v>
      </c>
      <c r="G135" s="331" t="s">
        <v>23</v>
      </c>
      <c r="H135" s="160">
        <v>45753</v>
      </c>
      <c r="I135" s="181">
        <v>45756</v>
      </c>
      <c r="J135" s="343">
        <v>45790</v>
      </c>
      <c r="K135" s="343">
        <v>45794</v>
      </c>
      <c r="L135" s="343">
        <v>45798</v>
      </c>
      <c r="M135" s="303">
        <v>45752.4166666667</v>
      </c>
      <c r="N135" s="304">
        <v>45749.4166666667</v>
      </c>
      <c r="O135" s="304">
        <v>45750.375</v>
      </c>
      <c r="P135" s="344" t="s">
        <v>24</v>
      </c>
      <c r="R135" s="353"/>
    </row>
    <row r="136" customFormat="1" ht="14.4" spans="1:17">
      <c r="A136" s="288" t="s">
        <v>73</v>
      </c>
      <c r="B136" s="289" t="s">
        <v>30</v>
      </c>
      <c r="C136" s="290" t="s">
        <v>74</v>
      </c>
      <c r="D136" s="289" t="s">
        <v>75</v>
      </c>
      <c r="E136" s="330"/>
      <c r="F136" s="291" t="s">
        <v>74</v>
      </c>
      <c r="G136" s="331" t="s">
        <v>28</v>
      </c>
      <c r="H136" s="160">
        <v>45760</v>
      </c>
      <c r="I136" s="181">
        <v>45760</v>
      </c>
      <c r="J136" s="343">
        <v>45797</v>
      </c>
      <c r="K136" s="343">
        <v>45801</v>
      </c>
      <c r="L136" s="343">
        <v>45805</v>
      </c>
      <c r="M136" s="303">
        <v>45757.4166666667</v>
      </c>
      <c r="N136" s="304">
        <v>45754.4166666667</v>
      </c>
      <c r="O136" s="185">
        <v>45756.375</v>
      </c>
      <c r="P136" s="345"/>
      <c r="Q136" s="354"/>
    </row>
    <row r="137" customFormat="1" ht="14.4" spans="1:17">
      <c r="A137" s="288" t="s">
        <v>76</v>
      </c>
      <c r="B137" s="289" t="s">
        <v>30</v>
      </c>
      <c r="C137" s="290" t="s">
        <v>77</v>
      </c>
      <c r="D137" s="289" t="s">
        <v>78</v>
      </c>
      <c r="E137" s="330"/>
      <c r="F137" s="291" t="s">
        <v>77</v>
      </c>
      <c r="G137" s="331" t="s">
        <v>33</v>
      </c>
      <c r="H137" s="160">
        <v>45767</v>
      </c>
      <c r="I137" s="181">
        <v>45768</v>
      </c>
      <c r="J137" s="343">
        <v>45804</v>
      </c>
      <c r="K137" s="343">
        <v>45808</v>
      </c>
      <c r="L137" s="343">
        <v>45812</v>
      </c>
      <c r="M137" s="303">
        <v>45765.4166666667</v>
      </c>
      <c r="N137" s="304">
        <v>45761.4166666667</v>
      </c>
      <c r="O137" s="304">
        <v>45764.375</v>
      </c>
      <c r="P137" s="345"/>
      <c r="Q137" s="354"/>
    </row>
    <row r="138" customFormat="1" ht="14.4" spans="1:16">
      <c r="A138" s="288" t="s">
        <v>79</v>
      </c>
      <c r="B138" s="289" t="s">
        <v>30</v>
      </c>
      <c r="C138" s="290" t="s">
        <v>77</v>
      </c>
      <c r="D138" s="289" t="s">
        <v>80</v>
      </c>
      <c r="E138" s="332"/>
      <c r="F138" s="291" t="s">
        <v>77</v>
      </c>
      <c r="G138" s="331" t="s">
        <v>37</v>
      </c>
      <c r="H138" s="160">
        <v>45774</v>
      </c>
      <c r="I138" s="181">
        <v>45774</v>
      </c>
      <c r="J138" s="343">
        <v>45811</v>
      </c>
      <c r="K138" s="343">
        <v>45815</v>
      </c>
      <c r="L138" s="343">
        <v>45819</v>
      </c>
      <c r="M138" s="303">
        <v>45771.4166666667</v>
      </c>
      <c r="N138" s="304">
        <v>45768.4166666667</v>
      </c>
      <c r="O138" s="304">
        <v>45770.375</v>
      </c>
      <c r="P138" s="345"/>
    </row>
    <row r="139" customFormat="1" ht="14.4" spans="1:16">
      <c r="A139" s="309"/>
      <c r="B139" s="310"/>
      <c r="C139" s="311"/>
      <c r="D139" s="310"/>
      <c r="E139" s="332"/>
      <c r="F139" s="333"/>
      <c r="G139" s="334"/>
      <c r="H139" s="165"/>
      <c r="I139" s="346"/>
      <c r="J139" s="347"/>
      <c r="K139" s="347"/>
      <c r="L139" s="347"/>
      <c r="M139" s="348"/>
      <c r="N139" s="304"/>
      <c r="O139" s="304"/>
      <c r="P139" s="349"/>
    </row>
    <row r="140" spans="1:12">
      <c r="A140" s="7" t="s">
        <v>1127</v>
      </c>
      <c r="B140" s="234"/>
      <c r="C140" s="234"/>
      <c r="D140" s="7"/>
      <c r="E140" s="7"/>
      <c r="F140" s="7"/>
      <c r="G140" s="7"/>
      <c r="H140" s="7"/>
      <c r="I140" s="7"/>
      <c r="J140" s="7"/>
      <c r="K140" s="7"/>
      <c r="L140" s="7"/>
    </row>
    <row r="141" spans="1:12">
      <c r="A141" s="7" t="s">
        <v>1128</v>
      </c>
      <c r="B141" s="234"/>
      <c r="C141" s="234"/>
      <c r="D141" s="7"/>
      <c r="E141" s="7"/>
      <c r="F141" s="7"/>
      <c r="G141" s="7"/>
      <c r="H141" s="7"/>
      <c r="I141" s="7"/>
      <c r="J141" s="7"/>
      <c r="K141" s="7"/>
      <c r="L141" s="7"/>
    </row>
    <row r="142" spans="1:8">
      <c r="A142" s="7" t="s">
        <v>160</v>
      </c>
      <c r="B142" s="234"/>
      <c r="C142" s="234"/>
      <c r="D142" s="7"/>
      <c r="E142" s="7"/>
      <c r="F142" s="7"/>
      <c r="G142" s="7"/>
      <c r="H142" s="7"/>
    </row>
    <row r="143" spans="1:8">
      <c r="A143" s="167" t="s">
        <v>1129</v>
      </c>
      <c r="B143" s="335"/>
      <c r="C143" s="336"/>
      <c r="D143" s="7"/>
      <c r="E143" s="7"/>
      <c r="F143" s="7"/>
      <c r="G143" s="7"/>
      <c r="H143" s="7"/>
    </row>
    <row r="144" spans="1:8">
      <c r="A144" s="170" t="s">
        <v>1130</v>
      </c>
      <c r="B144" s="337"/>
      <c r="C144" s="337"/>
      <c r="D144" s="7"/>
      <c r="E144" s="7"/>
      <c r="F144" s="7"/>
      <c r="G144" s="7"/>
      <c r="H144" s="7"/>
    </row>
    <row r="145" spans="1:8">
      <c r="A145" s="172" t="s">
        <v>1131</v>
      </c>
      <c r="B145" s="335"/>
      <c r="C145" s="335"/>
      <c r="D145" s="7"/>
      <c r="E145" s="7"/>
      <c r="F145" s="7"/>
      <c r="G145" s="7"/>
      <c r="H145" s="7"/>
    </row>
    <row r="146" spans="1:8">
      <c r="A146" s="172" t="s">
        <v>1132</v>
      </c>
      <c r="B146" s="335"/>
      <c r="C146" s="335"/>
      <c r="D146" s="7"/>
      <c r="E146" s="7"/>
      <c r="F146" s="7"/>
      <c r="G146" s="7"/>
      <c r="H146" s="7"/>
    </row>
    <row r="147" spans="1:8">
      <c r="A147" s="7" t="s">
        <v>1133</v>
      </c>
      <c r="B147" s="234"/>
      <c r="C147" s="234"/>
      <c r="D147" s="7"/>
      <c r="E147" s="7"/>
      <c r="F147" s="7"/>
      <c r="G147" s="7"/>
      <c r="H147" s="7"/>
    </row>
    <row r="148" spans="1:8">
      <c r="A148" s="7" t="s">
        <v>484</v>
      </c>
      <c r="B148" s="234"/>
      <c r="C148" s="234"/>
      <c r="D148" s="7"/>
      <c r="E148" s="7"/>
      <c r="F148" s="7"/>
      <c r="G148" s="7"/>
      <c r="H148" s="7"/>
    </row>
    <row r="149" spans="1:1">
      <c r="A149" s="7" t="s">
        <v>1134</v>
      </c>
    </row>
  </sheetData>
  <mergeCells count="26">
    <mergeCell ref="A1:Q1"/>
    <mergeCell ref="A2:N2"/>
    <mergeCell ref="M3:N3"/>
    <mergeCell ref="A12:O12"/>
    <mergeCell ref="O13:P13"/>
    <mergeCell ref="A20:M20"/>
    <mergeCell ref="L21:M21"/>
    <mergeCell ref="A29:B29"/>
    <mergeCell ref="N30:O30"/>
    <mergeCell ref="M38:N38"/>
    <mergeCell ref="M46:N46"/>
    <mergeCell ref="K55:L55"/>
    <mergeCell ref="P60:Q60"/>
    <mergeCell ref="L75:M75"/>
    <mergeCell ref="J79:K79"/>
    <mergeCell ref="A108:D108"/>
    <mergeCell ref="J23:J26"/>
    <mergeCell ref="K4:K7"/>
    <mergeCell ref="K39:K42"/>
    <mergeCell ref="K47:K51"/>
    <mergeCell ref="L31:L34"/>
    <mergeCell ref="M14:M17"/>
    <mergeCell ref="N61:N64"/>
    <mergeCell ref="N69:N72"/>
    <mergeCell ref="P135:P139"/>
    <mergeCell ref="Q127:Q131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48"/>
  <sheetViews>
    <sheetView zoomScale="115" zoomScaleNormal="115" workbookViewId="0">
      <selection activeCell="B7" sqref="B7"/>
    </sheetView>
  </sheetViews>
  <sheetFormatPr defaultColWidth="9" defaultRowHeight="15.6"/>
  <cols>
    <col min="1" max="1" width="15" style="8" customWidth="1"/>
    <col min="2" max="2" width="10.5" style="9" customWidth="1"/>
    <col min="3" max="3" width="9.5" style="9" customWidth="1"/>
    <col min="4" max="4" width="5.5" style="8" customWidth="1"/>
    <col min="5" max="5" width="18.3796296296296" style="8" customWidth="1"/>
    <col min="6" max="7" width="5.5" style="8" customWidth="1"/>
    <col min="8" max="8" width="18.3796296296296" style="8" customWidth="1"/>
    <col min="9" max="9" width="9.5" style="8" customWidth="1"/>
    <col min="10" max="10" width="18.3796296296296" style="8" customWidth="1"/>
    <col min="11" max="11" width="10.5" style="8" customWidth="1"/>
    <col min="12" max="12" width="11.6296296296296" style="8" customWidth="1"/>
    <col min="13" max="13" width="10.5" style="8" customWidth="1"/>
    <col min="14" max="14" width="5.5" style="8" customWidth="1"/>
    <col min="15" max="15" width="8.5" style="8" customWidth="1"/>
    <col min="16" max="16" width="9.5" style="8" customWidth="1"/>
    <col min="17" max="18" width="5.5" style="8" customWidth="1"/>
    <col min="19" max="20" width="8.5" style="8" customWidth="1"/>
    <col min="21" max="21" width="19.5" style="8" customWidth="1"/>
    <col min="22" max="22" width="9" style="8"/>
    <col min="23" max="23" width="19.6296296296296" style="8" customWidth="1"/>
    <col min="24" max="24" width="19.3796296296296" style="8" customWidth="1"/>
    <col min="25" max="27" width="9" style="8"/>
    <col min="28" max="28" width="19.3796296296296" style="8" customWidth="1"/>
    <col min="29" max="29" width="22.1296296296296" style="8" customWidth="1"/>
    <col min="30" max="256" width="9" style="8"/>
    <col min="257" max="257" width="18" style="8" customWidth="1"/>
    <col min="258" max="258" width="8.25" style="8" customWidth="1"/>
    <col min="259" max="259" width="5" style="8" customWidth="1"/>
    <col min="260" max="260" width="4.75" style="8" customWidth="1"/>
    <col min="261" max="261" width="11.75" style="8" customWidth="1"/>
    <col min="262" max="263" width="6" style="8" customWidth="1"/>
    <col min="264" max="264" width="7.62962962962963" style="8" customWidth="1"/>
    <col min="265" max="265" width="8.5" style="8" customWidth="1"/>
    <col min="266" max="266" width="6" style="8" customWidth="1"/>
    <col min="267" max="267" width="6.12962962962963" style="8" customWidth="1"/>
    <col min="268" max="268" width="23.5" style="8" customWidth="1"/>
    <col min="269" max="269" width="10.5" style="8" customWidth="1"/>
    <col min="270" max="270" width="23.1296296296296" style="8" customWidth="1"/>
    <col min="271" max="271" width="21" style="8" customWidth="1"/>
    <col min="272" max="272" width="9.75" style="8" customWidth="1"/>
    <col min="273" max="273" width="7.75" style="8" customWidth="1"/>
    <col min="274" max="512" width="9" style="8"/>
    <col min="513" max="513" width="18" style="8" customWidth="1"/>
    <col min="514" max="514" width="8.25" style="8" customWidth="1"/>
    <col min="515" max="515" width="5" style="8" customWidth="1"/>
    <col min="516" max="516" width="4.75" style="8" customWidth="1"/>
    <col min="517" max="517" width="11.75" style="8" customWidth="1"/>
    <col min="518" max="519" width="6" style="8" customWidth="1"/>
    <col min="520" max="520" width="7.62962962962963" style="8" customWidth="1"/>
    <col min="521" max="521" width="8.5" style="8" customWidth="1"/>
    <col min="522" max="522" width="6" style="8" customWidth="1"/>
    <col min="523" max="523" width="6.12962962962963" style="8" customWidth="1"/>
    <col min="524" max="524" width="23.5" style="8" customWidth="1"/>
    <col min="525" max="525" width="10.5" style="8" customWidth="1"/>
    <col min="526" max="526" width="23.1296296296296" style="8" customWidth="1"/>
    <col min="527" max="527" width="21" style="8" customWidth="1"/>
    <col min="528" max="528" width="9.75" style="8" customWidth="1"/>
    <col min="529" max="529" width="7.75" style="8" customWidth="1"/>
    <col min="530" max="768" width="9" style="8"/>
    <col min="769" max="769" width="18" style="8" customWidth="1"/>
    <col min="770" max="770" width="8.25" style="8" customWidth="1"/>
    <col min="771" max="771" width="5" style="8" customWidth="1"/>
    <col min="772" max="772" width="4.75" style="8" customWidth="1"/>
    <col min="773" max="773" width="11.75" style="8" customWidth="1"/>
    <col min="774" max="775" width="6" style="8" customWidth="1"/>
    <col min="776" max="776" width="7.62962962962963" style="8" customWidth="1"/>
    <col min="777" max="777" width="8.5" style="8" customWidth="1"/>
    <col min="778" max="778" width="6" style="8" customWidth="1"/>
    <col min="779" max="779" width="6.12962962962963" style="8" customWidth="1"/>
    <col min="780" max="780" width="23.5" style="8" customWidth="1"/>
    <col min="781" max="781" width="10.5" style="8" customWidth="1"/>
    <col min="782" max="782" width="23.1296296296296" style="8" customWidth="1"/>
    <col min="783" max="783" width="21" style="8" customWidth="1"/>
    <col min="784" max="784" width="9.75" style="8" customWidth="1"/>
    <col min="785" max="785" width="7.75" style="8" customWidth="1"/>
    <col min="786" max="1024" width="9" style="8"/>
    <col min="1025" max="1025" width="18" style="8" customWidth="1"/>
    <col min="1026" max="1026" width="8.25" style="8" customWidth="1"/>
    <col min="1027" max="1027" width="5" style="8" customWidth="1"/>
    <col min="1028" max="1028" width="4.75" style="8" customWidth="1"/>
    <col min="1029" max="1029" width="11.75" style="8" customWidth="1"/>
    <col min="1030" max="1031" width="6" style="8" customWidth="1"/>
    <col min="1032" max="1032" width="7.62962962962963" style="8" customWidth="1"/>
    <col min="1033" max="1033" width="8.5" style="8" customWidth="1"/>
    <col min="1034" max="1034" width="6" style="8" customWidth="1"/>
    <col min="1035" max="1035" width="6.12962962962963" style="8" customWidth="1"/>
    <col min="1036" max="1036" width="23.5" style="8" customWidth="1"/>
    <col min="1037" max="1037" width="10.5" style="8" customWidth="1"/>
    <col min="1038" max="1038" width="23.1296296296296" style="8" customWidth="1"/>
    <col min="1039" max="1039" width="21" style="8" customWidth="1"/>
    <col min="1040" max="1040" width="9.75" style="8" customWidth="1"/>
    <col min="1041" max="1041" width="7.75" style="8" customWidth="1"/>
    <col min="1042" max="1280" width="9" style="8"/>
    <col min="1281" max="1281" width="18" style="8" customWidth="1"/>
    <col min="1282" max="1282" width="8.25" style="8" customWidth="1"/>
    <col min="1283" max="1283" width="5" style="8" customWidth="1"/>
    <col min="1284" max="1284" width="4.75" style="8" customWidth="1"/>
    <col min="1285" max="1285" width="11.75" style="8" customWidth="1"/>
    <col min="1286" max="1287" width="6" style="8" customWidth="1"/>
    <col min="1288" max="1288" width="7.62962962962963" style="8" customWidth="1"/>
    <col min="1289" max="1289" width="8.5" style="8" customWidth="1"/>
    <col min="1290" max="1290" width="6" style="8" customWidth="1"/>
    <col min="1291" max="1291" width="6.12962962962963" style="8" customWidth="1"/>
    <col min="1292" max="1292" width="23.5" style="8" customWidth="1"/>
    <col min="1293" max="1293" width="10.5" style="8" customWidth="1"/>
    <col min="1294" max="1294" width="23.1296296296296" style="8" customWidth="1"/>
    <col min="1295" max="1295" width="21" style="8" customWidth="1"/>
    <col min="1296" max="1296" width="9.75" style="8" customWidth="1"/>
    <col min="1297" max="1297" width="7.75" style="8" customWidth="1"/>
    <col min="1298" max="1536" width="9" style="8"/>
    <col min="1537" max="1537" width="18" style="8" customWidth="1"/>
    <col min="1538" max="1538" width="8.25" style="8" customWidth="1"/>
    <col min="1539" max="1539" width="5" style="8" customWidth="1"/>
    <col min="1540" max="1540" width="4.75" style="8" customWidth="1"/>
    <col min="1541" max="1541" width="11.75" style="8" customWidth="1"/>
    <col min="1542" max="1543" width="6" style="8" customWidth="1"/>
    <col min="1544" max="1544" width="7.62962962962963" style="8" customWidth="1"/>
    <col min="1545" max="1545" width="8.5" style="8" customWidth="1"/>
    <col min="1546" max="1546" width="6" style="8" customWidth="1"/>
    <col min="1547" max="1547" width="6.12962962962963" style="8" customWidth="1"/>
    <col min="1548" max="1548" width="23.5" style="8" customWidth="1"/>
    <col min="1549" max="1549" width="10.5" style="8" customWidth="1"/>
    <col min="1550" max="1550" width="23.1296296296296" style="8" customWidth="1"/>
    <col min="1551" max="1551" width="21" style="8" customWidth="1"/>
    <col min="1552" max="1552" width="9.75" style="8" customWidth="1"/>
    <col min="1553" max="1553" width="7.75" style="8" customWidth="1"/>
    <col min="1554" max="1792" width="9" style="8"/>
    <col min="1793" max="1793" width="18" style="8" customWidth="1"/>
    <col min="1794" max="1794" width="8.25" style="8" customWidth="1"/>
    <col min="1795" max="1795" width="5" style="8" customWidth="1"/>
    <col min="1796" max="1796" width="4.75" style="8" customWidth="1"/>
    <col min="1797" max="1797" width="11.75" style="8" customWidth="1"/>
    <col min="1798" max="1799" width="6" style="8" customWidth="1"/>
    <col min="1800" max="1800" width="7.62962962962963" style="8" customWidth="1"/>
    <col min="1801" max="1801" width="8.5" style="8" customWidth="1"/>
    <col min="1802" max="1802" width="6" style="8" customWidth="1"/>
    <col min="1803" max="1803" width="6.12962962962963" style="8" customWidth="1"/>
    <col min="1804" max="1804" width="23.5" style="8" customWidth="1"/>
    <col min="1805" max="1805" width="10.5" style="8" customWidth="1"/>
    <col min="1806" max="1806" width="23.1296296296296" style="8" customWidth="1"/>
    <col min="1807" max="1807" width="21" style="8" customWidth="1"/>
    <col min="1808" max="1808" width="9.75" style="8" customWidth="1"/>
    <col min="1809" max="1809" width="7.75" style="8" customWidth="1"/>
    <col min="1810" max="2048" width="9" style="8"/>
    <col min="2049" max="2049" width="18" style="8" customWidth="1"/>
    <col min="2050" max="2050" width="8.25" style="8" customWidth="1"/>
    <col min="2051" max="2051" width="5" style="8" customWidth="1"/>
    <col min="2052" max="2052" width="4.75" style="8" customWidth="1"/>
    <col min="2053" max="2053" width="11.75" style="8" customWidth="1"/>
    <col min="2054" max="2055" width="6" style="8" customWidth="1"/>
    <col min="2056" max="2056" width="7.62962962962963" style="8" customWidth="1"/>
    <col min="2057" max="2057" width="8.5" style="8" customWidth="1"/>
    <col min="2058" max="2058" width="6" style="8" customWidth="1"/>
    <col min="2059" max="2059" width="6.12962962962963" style="8" customWidth="1"/>
    <col min="2060" max="2060" width="23.5" style="8" customWidth="1"/>
    <col min="2061" max="2061" width="10.5" style="8" customWidth="1"/>
    <col min="2062" max="2062" width="23.1296296296296" style="8" customWidth="1"/>
    <col min="2063" max="2063" width="21" style="8" customWidth="1"/>
    <col min="2064" max="2064" width="9.75" style="8" customWidth="1"/>
    <col min="2065" max="2065" width="7.75" style="8" customWidth="1"/>
    <col min="2066" max="2304" width="9" style="8"/>
    <col min="2305" max="2305" width="18" style="8" customWidth="1"/>
    <col min="2306" max="2306" width="8.25" style="8" customWidth="1"/>
    <col min="2307" max="2307" width="5" style="8" customWidth="1"/>
    <col min="2308" max="2308" width="4.75" style="8" customWidth="1"/>
    <col min="2309" max="2309" width="11.75" style="8" customWidth="1"/>
    <col min="2310" max="2311" width="6" style="8" customWidth="1"/>
    <col min="2312" max="2312" width="7.62962962962963" style="8" customWidth="1"/>
    <col min="2313" max="2313" width="8.5" style="8" customWidth="1"/>
    <col min="2314" max="2314" width="6" style="8" customWidth="1"/>
    <col min="2315" max="2315" width="6.12962962962963" style="8" customWidth="1"/>
    <col min="2316" max="2316" width="23.5" style="8" customWidth="1"/>
    <col min="2317" max="2317" width="10.5" style="8" customWidth="1"/>
    <col min="2318" max="2318" width="23.1296296296296" style="8" customWidth="1"/>
    <col min="2319" max="2319" width="21" style="8" customWidth="1"/>
    <col min="2320" max="2320" width="9.75" style="8" customWidth="1"/>
    <col min="2321" max="2321" width="7.75" style="8" customWidth="1"/>
    <col min="2322" max="2560" width="9" style="8"/>
    <col min="2561" max="2561" width="18" style="8" customWidth="1"/>
    <col min="2562" max="2562" width="8.25" style="8" customWidth="1"/>
    <col min="2563" max="2563" width="5" style="8" customWidth="1"/>
    <col min="2564" max="2564" width="4.75" style="8" customWidth="1"/>
    <col min="2565" max="2565" width="11.75" style="8" customWidth="1"/>
    <col min="2566" max="2567" width="6" style="8" customWidth="1"/>
    <col min="2568" max="2568" width="7.62962962962963" style="8" customWidth="1"/>
    <col min="2569" max="2569" width="8.5" style="8" customWidth="1"/>
    <col min="2570" max="2570" width="6" style="8" customWidth="1"/>
    <col min="2571" max="2571" width="6.12962962962963" style="8" customWidth="1"/>
    <col min="2572" max="2572" width="23.5" style="8" customWidth="1"/>
    <col min="2573" max="2573" width="10.5" style="8" customWidth="1"/>
    <col min="2574" max="2574" width="23.1296296296296" style="8" customWidth="1"/>
    <col min="2575" max="2575" width="21" style="8" customWidth="1"/>
    <col min="2576" max="2576" width="9.75" style="8" customWidth="1"/>
    <col min="2577" max="2577" width="7.75" style="8" customWidth="1"/>
    <col min="2578" max="2816" width="9" style="8"/>
    <col min="2817" max="2817" width="18" style="8" customWidth="1"/>
    <col min="2818" max="2818" width="8.25" style="8" customWidth="1"/>
    <col min="2819" max="2819" width="5" style="8" customWidth="1"/>
    <col min="2820" max="2820" width="4.75" style="8" customWidth="1"/>
    <col min="2821" max="2821" width="11.75" style="8" customWidth="1"/>
    <col min="2822" max="2823" width="6" style="8" customWidth="1"/>
    <col min="2824" max="2824" width="7.62962962962963" style="8" customWidth="1"/>
    <col min="2825" max="2825" width="8.5" style="8" customWidth="1"/>
    <col min="2826" max="2826" width="6" style="8" customWidth="1"/>
    <col min="2827" max="2827" width="6.12962962962963" style="8" customWidth="1"/>
    <col min="2828" max="2828" width="23.5" style="8" customWidth="1"/>
    <col min="2829" max="2829" width="10.5" style="8" customWidth="1"/>
    <col min="2830" max="2830" width="23.1296296296296" style="8" customWidth="1"/>
    <col min="2831" max="2831" width="21" style="8" customWidth="1"/>
    <col min="2832" max="2832" width="9.75" style="8" customWidth="1"/>
    <col min="2833" max="2833" width="7.75" style="8" customWidth="1"/>
    <col min="2834" max="3072" width="9" style="8"/>
    <col min="3073" max="3073" width="18" style="8" customWidth="1"/>
    <col min="3074" max="3074" width="8.25" style="8" customWidth="1"/>
    <col min="3075" max="3075" width="5" style="8" customWidth="1"/>
    <col min="3076" max="3076" width="4.75" style="8" customWidth="1"/>
    <col min="3077" max="3077" width="11.75" style="8" customWidth="1"/>
    <col min="3078" max="3079" width="6" style="8" customWidth="1"/>
    <col min="3080" max="3080" width="7.62962962962963" style="8" customWidth="1"/>
    <col min="3081" max="3081" width="8.5" style="8" customWidth="1"/>
    <col min="3082" max="3082" width="6" style="8" customWidth="1"/>
    <col min="3083" max="3083" width="6.12962962962963" style="8" customWidth="1"/>
    <col min="3084" max="3084" width="23.5" style="8" customWidth="1"/>
    <col min="3085" max="3085" width="10.5" style="8" customWidth="1"/>
    <col min="3086" max="3086" width="23.1296296296296" style="8" customWidth="1"/>
    <col min="3087" max="3087" width="21" style="8" customWidth="1"/>
    <col min="3088" max="3088" width="9.75" style="8" customWidth="1"/>
    <col min="3089" max="3089" width="7.75" style="8" customWidth="1"/>
    <col min="3090" max="3328" width="9" style="8"/>
    <col min="3329" max="3329" width="18" style="8" customWidth="1"/>
    <col min="3330" max="3330" width="8.25" style="8" customWidth="1"/>
    <col min="3331" max="3331" width="5" style="8" customWidth="1"/>
    <col min="3332" max="3332" width="4.75" style="8" customWidth="1"/>
    <col min="3333" max="3333" width="11.75" style="8" customWidth="1"/>
    <col min="3334" max="3335" width="6" style="8" customWidth="1"/>
    <col min="3336" max="3336" width="7.62962962962963" style="8" customWidth="1"/>
    <col min="3337" max="3337" width="8.5" style="8" customWidth="1"/>
    <col min="3338" max="3338" width="6" style="8" customWidth="1"/>
    <col min="3339" max="3339" width="6.12962962962963" style="8" customWidth="1"/>
    <col min="3340" max="3340" width="23.5" style="8" customWidth="1"/>
    <col min="3341" max="3341" width="10.5" style="8" customWidth="1"/>
    <col min="3342" max="3342" width="23.1296296296296" style="8" customWidth="1"/>
    <col min="3343" max="3343" width="21" style="8" customWidth="1"/>
    <col min="3344" max="3344" width="9.75" style="8" customWidth="1"/>
    <col min="3345" max="3345" width="7.75" style="8" customWidth="1"/>
    <col min="3346" max="3584" width="9" style="8"/>
    <col min="3585" max="3585" width="18" style="8" customWidth="1"/>
    <col min="3586" max="3586" width="8.25" style="8" customWidth="1"/>
    <col min="3587" max="3587" width="5" style="8" customWidth="1"/>
    <col min="3588" max="3588" width="4.75" style="8" customWidth="1"/>
    <col min="3589" max="3589" width="11.75" style="8" customWidth="1"/>
    <col min="3590" max="3591" width="6" style="8" customWidth="1"/>
    <col min="3592" max="3592" width="7.62962962962963" style="8" customWidth="1"/>
    <col min="3593" max="3593" width="8.5" style="8" customWidth="1"/>
    <col min="3594" max="3594" width="6" style="8" customWidth="1"/>
    <col min="3595" max="3595" width="6.12962962962963" style="8" customWidth="1"/>
    <col min="3596" max="3596" width="23.5" style="8" customWidth="1"/>
    <col min="3597" max="3597" width="10.5" style="8" customWidth="1"/>
    <col min="3598" max="3598" width="23.1296296296296" style="8" customWidth="1"/>
    <col min="3599" max="3599" width="21" style="8" customWidth="1"/>
    <col min="3600" max="3600" width="9.75" style="8" customWidth="1"/>
    <col min="3601" max="3601" width="7.75" style="8" customWidth="1"/>
    <col min="3602" max="3840" width="9" style="8"/>
    <col min="3841" max="3841" width="18" style="8" customWidth="1"/>
    <col min="3842" max="3842" width="8.25" style="8" customWidth="1"/>
    <col min="3843" max="3843" width="5" style="8" customWidth="1"/>
    <col min="3844" max="3844" width="4.75" style="8" customWidth="1"/>
    <col min="3845" max="3845" width="11.75" style="8" customWidth="1"/>
    <col min="3846" max="3847" width="6" style="8" customWidth="1"/>
    <col min="3848" max="3848" width="7.62962962962963" style="8" customWidth="1"/>
    <col min="3849" max="3849" width="8.5" style="8" customWidth="1"/>
    <col min="3850" max="3850" width="6" style="8" customWidth="1"/>
    <col min="3851" max="3851" width="6.12962962962963" style="8" customWidth="1"/>
    <col min="3852" max="3852" width="23.5" style="8" customWidth="1"/>
    <col min="3853" max="3853" width="10.5" style="8" customWidth="1"/>
    <col min="3854" max="3854" width="23.1296296296296" style="8" customWidth="1"/>
    <col min="3855" max="3855" width="21" style="8" customWidth="1"/>
    <col min="3856" max="3856" width="9.75" style="8" customWidth="1"/>
    <col min="3857" max="3857" width="7.75" style="8" customWidth="1"/>
    <col min="3858" max="4096" width="9" style="8"/>
    <col min="4097" max="4097" width="18" style="8" customWidth="1"/>
    <col min="4098" max="4098" width="8.25" style="8" customWidth="1"/>
    <col min="4099" max="4099" width="5" style="8" customWidth="1"/>
    <col min="4100" max="4100" width="4.75" style="8" customWidth="1"/>
    <col min="4101" max="4101" width="11.75" style="8" customWidth="1"/>
    <col min="4102" max="4103" width="6" style="8" customWidth="1"/>
    <col min="4104" max="4104" width="7.62962962962963" style="8" customWidth="1"/>
    <col min="4105" max="4105" width="8.5" style="8" customWidth="1"/>
    <col min="4106" max="4106" width="6" style="8" customWidth="1"/>
    <col min="4107" max="4107" width="6.12962962962963" style="8" customWidth="1"/>
    <col min="4108" max="4108" width="23.5" style="8" customWidth="1"/>
    <col min="4109" max="4109" width="10.5" style="8" customWidth="1"/>
    <col min="4110" max="4110" width="23.1296296296296" style="8" customWidth="1"/>
    <col min="4111" max="4111" width="21" style="8" customWidth="1"/>
    <col min="4112" max="4112" width="9.75" style="8" customWidth="1"/>
    <col min="4113" max="4113" width="7.75" style="8" customWidth="1"/>
    <col min="4114" max="4352" width="9" style="8"/>
    <col min="4353" max="4353" width="18" style="8" customWidth="1"/>
    <col min="4354" max="4354" width="8.25" style="8" customWidth="1"/>
    <col min="4355" max="4355" width="5" style="8" customWidth="1"/>
    <col min="4356" max="4356" width="4.75" style="8" customWidth="1"/>
    <col min="4357" max="4357" width="11.75" style="8" customWidth="1"/>
    <col min="4358" max="4359" width="6" style="8" customWidth="1"/>
    <col min="4360" max="4360" width="7.62962962962963" style="8" customWidth="1"/>
    <col min="4361" max="4361" width="8.5" style="8" customWidth="1"/>
    <col min="4362" max="4362" width="6" style="8" customWidth="1"/>
    <col min="4363" max="4363" width="6.12962962962963" style="8" customWidth="1"/>
    <col min="4364" max="4364" width="23.5" style="8" customWidth="1"/>
    <col min="4365" max="4365" width="10.5" style="8" customWidth="1"/>
    <col min="4366" max="4366" width="23.1296296296296" style="8" customWidth="1"/>
    <col min="4367" max="4367" width="21" style="8" customWidth="1"/>
    <col min="4368" max="4368" width="9.75" style="8" customWidth="1"/>
    <col min="4369" max="4369" width="7.75" style="8" customWidth="1"/>
    <col min="4370" max="4608" width="9" style="8"/>
    <col min="4609" max="4609" width="18" style="8" customWidth="1"/>
    <col min="4610" max="4610" width="8.25" style="8" customWidth="1"/>
    <col min="4611" max="4611" width="5" style="8" customWidth="1"/>
    <col min="4612" max="4612" width="4.75" style="8" customWidth="1"/>
    <col min="4613" max="4613" width="11.75" style="8" customWidth="1"/>
    <col min="4614" max="4615" width="6" style="8" customWidth="1"/>
    <col min="4616" max="4616" width="7.62962962962963" style="8" customWidth="1"/>
    <col min="4617" max="4617" width="8.5" style="8" customWidth="1"/>
    <col min="4618" max="4618" width="6" style="8" customWidth="1"/>
    <col min="4619" max="4619" width="6.12962962962963" style="8" customWidth="1"/>
    <col min="4620" max="4620" width="23.5" style="8" customWidth="1"/>
    <col min="4621" max="4621" width="10.5" style="8" customWidth="1"/>
    <col min="4622" max="4622" width="23.1296296296296" style="8" customWidth="1"/>
    <col min="4623" max="4623" width="21" style="8" customWidth="1"/>
    <col min="4624" max="4624" width="9.75" style="8" customWidth="1"/>
    <col min="4625" max="4625" width="7.75" style="8" customWidth="1"/>
    <col min="4626" max="4864" width="9" style="8"/>
    <col min="4865" max="4865" width="18" style="8" customWidth="1"/>
    <col min="4866" max="4866" width="8.25" style="8" customWidth="1"/>
    <col min="4867" max="4867" width="5" style="8" customWidth="1"/>
    <col min="4868" max="4868" width="4.75" style="8" customWidth="1"/>
    <col min="4869" max="4869" width="11.75" style="8" customWidth="1"/>
    <col min="4870" max="4871" width="6" style="8" customWidth="1"/>
    <col min="4872" max="4872" width="7.62962962962963" style="8" customWidth="1"/>
    <col min="4873" max="4873" width="8.5" style="8" customWidth="1"/>
    <col min="4874" max="4874" width="6" style="8" customWidth="1"/>
    <col min="4875" max="4875" width="6.12962962962963" style="8" customWidth="1"/>
    <col min="4876" max="4876" width="23.5" style="8" customWidth="1"/>
    <col min="4877" max="4877" width="10.5" style="8" customWidth="1"/>
    <col min="4878" max="4878" width="23.1296296296296" style="8" customWidth="1"/>
    <col min="4879" max="4879" width="21" style="8" customWidth="1"/>
    <col min="4880" max="4880" width="9.75" style="8" customWidth="1"/>
    <col min="4881" max="4881" width="7.75" style="8" customWidth="1"/>
    <col min="4882" max="5120" width="9" style="8"/>
    <col min="5121" max="5121" width="18" style="8" customWidth="1"/>
    <col min="5122" max="5122" width="8.25" style="8" customWidth="1"/>
    <col min="5123" max="5123" width="5" style="8" customWidth="1"/>
    <col min="5124" max="5124" width="4.75" style="8" customWidth="1"/>
    <col min="5125" max="5125" width="11.75" style="8" customWidth="1"/>
    <col min="5126" max="5127" width="6" style="8" customWidth="1"/>
    <col min="5128" max="5128" width="7.62962962962963" style="8" customWidth="1"/>
    <col min="5129" max="5129" width="8.5" style="8" customWidth="1"/>
    <col min="5130" max="5130" width="6" style="8" customWidth="1"/>
    <col min="5131" max="5131" width="6.12962962962963" style="8" customWidth="1"/>
    <col min="5132" max="5132" width="23.5" style="8" customWidth="1"/>
    <col min="5133" max="5133" width="10.5" style="8" customWidth="1"/>
    <col min="5134" max="5134" width="23.1296296296296" style="8" customWidth="1"/>
    <col min="5135" max="5135" width="21" style="8" customWidth="1"/>
    <col min="5136" max="5136" width="9.75" style="8" customWidth="1"/>
    <col min="5137" max="5137" width="7.75" style="8" customWidth="1"/>
    <col min="5138" max="5376" width="9" style="8"/>
    <col min="5377" max="5377" width="18" style="8" customWidth="1"/>
    <col min="5378" max="5378" width="8.25" style="8" customWidth="1"/>
    <col min="5379" max="5379" width="5" style="8" customWidth="1"/>
    <col min="5380" max="5380" width="4.75" style="8" customWidth="1"/>
    <col min="5381" max="5381" width="11.75" style="8" customWidth="1"/>
    <col min="5382" max="5383" width="6" style="8" customWidth="1"/>
    <col min="5384" max="5384" width="7.62962962962963" style="8" customWidth="1"/>
    <col min="5385" max="5385" width="8.5" style="8" customWidth="1"/>
    <col min="5386" max="5386" width="6" style="8" customWidth="1"/>
    <col min="5387" max="5387" width="6.12962962962963" style="8" customWidth="1"/>
    <col min="5388" max="5388" width="23.5" style="8" customWidth="1"/>
    <col min="5389" max="5389" width="10.5" style="8" customWidth="1"/>
    <col min="5390" max="5390" width="23.1296296296296" style="8" customWidth="1"/>
    <col min="5391" max="5391" width="21" style="8" customWidth="1"/>
    <col min="5392" max="5392" width="9.75" style="8" customWidth="1"/>
    <col min="5393" max="5393" width="7.75" style="8" customWidth="1"/>
    <col min="5394" max="5632" width="9" style="8"/>
    <col min="5633" max="5633" width="18" style="8" customWidth="1"/>
    <col min="5634" max="5634" width="8.25" style="8" customWidth="1"/>
    <col min="5635" max="5635" width="5" style="8" customWidth="1"/>
    <col min="5636" max="5636" width="4.75" style="8" customWidth="1"/>
    <col min="5637" max="5637" width="11.75" style="8" customWidth="1"/>
    <col min="5638" max="5639" width="6" style="8" customWidth="1"/>
    <col min="5640" max="5640" width="7.62962962962963" style="8" customWidth="1"/>
    <col min="5641" max="5641" width="8.5" style="8" customWidth="1"/>
    <col min="5642" max="5642" width="6" style="8" customWidth="1"/>
    <col min="5643" max="5643" width="6.12962962962963" style="8" customWidth="1"/>
    <col min="5644" max="5644" width="23.5" style="8" customWidth="1"/>
    <col min="5645" max="5645" width="10.5" style="8" customWidth="1"/>
    <col min="5646" max="5646" width="23.1296296296296" style="8" customWidth="1"/>
    <col min="5647" max="5647" width="21" style="8" customWidth="1"/>
    <col min="5648" max="5648" width="9.75" style="8" customWidth="1"/>
    <col min="5649" max="5649" width="7.75" style="8" customWidth="1"/>
    <col min="5650" max="5888" width="9" style="8"/>
    <col min="5889" max="5889" width="18" style="8" customWidth="1"/>
    <col min="5890" max="5890" width="8.25" style="8" customWidth="1"/>
    <col min="5891" max="5891" width="5" style="8" customWidth="1"/>
    <col min="5892" max="5892" width="4.75" style="8" customWidth="1"/>
    <col min="5893" max="5893" width="11.75" style="8" customWidth="1"/>
    <col min="5894" max="5895" width="6" style="8" customWidth="1"/>
    <col min="5896" max="5896" width="7.62962962962963" style="8" customWidth="1"/>
    <col min="5897" max="5897" width="8.5" style="8" customWidth="1"/>
    <col min="5898" max="5898" width="6" style="8" customWidth="1"/>
    <col min="5899" max="5899" width="6.12962962962963" style="8" customWidth="1"/>
    <col min="5900" max="5900" width="23.5" style="8" customWidth="1"/>
    <col min="5901" max="5901" width="10.5" style="8" customWidth="1"/>
    <col min="5902" max="5902" width="23.1296296296296" style="8" customWidth="1"/>
    <col min="5903" max="5903" width="21" style="8" customWidth="1"/>
    <col min="5904" max="5904" width="9.75" style="8" customWidth="1"/>
    <col min="5905" max="5905" width="7.75" style="8" customWidth="1"/>
    <col min="5906" max="6144" width="9" style="8"/>
    <col min="6145" max="6145" width="18" style="8" customWidth="1"/>
    <col min="6146" max="6146" width="8.25" style="8" customWidth="1"/>
    <col min="6147" max="6147" width="5" style="8" customWidth="1"/>
    <col min="6148" max="6148" width="4.75" style="8" customWidth="1"/>
    <col min="6149" max="6149" width="11.75" style="8" customWidth="1"/>
    <col min="6150" max="6151" width="6" style="8" customWidth="1"/>
    <col min="6152" max="6152" width="7.62962962962963" style="8" customWidth="1"/>
    <col min="6153" max="6153" width="8.5" style="8" customWidth="1"/>
    <col min="6154" max="6154" width="6" style="8" customWidth="1"/>
    <col min="6155" max="6155" width="6.12962962962963" style="8" customWidth="1"/>
    <col min="6156" max="6156" width="23.5" style="8" customWidth="1"/>
    <col min="6157" max="6157" width="10.5" style="8" customWidth="1"/>
    <col min="6158" max="6158" width="23.1296296296296" style="8" customWidth="1"/>
    <col min="6159" max="6159" width="21" style="8" customWidth="1"/>
    <col min="6160" max="6160" width="9.75" style="8" customWidth="1"/>
    <col min="6161" max="6161" width="7.75" style="8" customWidth="1"/>
    <col min="6162" max="6400" width="9" style="8"/>
    <col min="6401" max="6401" width="18" style="8" customWidth="1"/>
    <col min="6402" max="6402" width="8.25" style="8" customWidth="1"/>
    <col min="6403" max="6403" width="5" style="8" customWidth="1"/>
    <col min="6404" max="6404" width="4.75" style="8" customWidth="1"/>
    <col min="6405" max="6405" width="11.75" style="8" customWidth="1"/>
    <col min="6406" max="6407" width="6" style="8" customWidth="1"/>
    <col min="6408" max="6408" width="7.62962962962963" style="8" customWidth="1"/>
    <col min="6409" max="6409" width="8.5" style="8" customWidth="1"/>
    <col min="6410" max="6410" width="6" style="8" customWidth="1"/>
    <col min="6411" max="6411" width="6.12962962962963" style="8" customWidth="1"/>
    <col min="6412" max="6412" width="23.5" style="8" customWidth="1"/>
    <col min="6413" max="6413" width="10.5" style="8" customWidth="1"/>
    <col min="6414" max="6414" width="23.1296296296296" style="8" customWidth="1"/>
    <col min="6415" max="6415" width="21" style="8" customWidth="1"/>
    <col min="6416" max="6416" width="9.75" style="8" customWidth="1"/>
    <col min="6417" max="6417" width="7.75" style="8" customWidth="1"/>
    <col min="6418" max="6656" width="9" style="8"/>
    <col min="6657" max="6657" width="18" style="8" customWidth="1"/>
    <col min="6658" max="6658" width="8.25" style="8" customWidth="1"/>
    <col min="6659" max="6659" width="5" style="8" customWidth="1"/>
    <col min="6660" max="6660" width="4.75" style="8" customWidth="1"/>
    <col min="6661" max="6661" width="11.75" style="8" customWidth="1"/>
    <col min="6662" max="6663" width="6" style="8" customWidth="1"/>
    <col min="6664" max="6664" width="7.62962962962963" style="8" customWidth="1"/>
    <col min="6665" max="6665" width="8.5" style="8" customWidth="1"/>
    <col min="6666" max="6666" width="6" style="8" customWidth="1"/>
    <col min="6667" max="6667" width="6.12962962962963" style="8" customWidth="1"/>
    <col min="6668" max="6668" width="23.5" style="8" customWidth="1"/>
    <col min="6669" max="6669" width="10.5" style="8" customWidth="1"/>
    <col min="6670" max="6670" width="23.1296296296296" style="8" customWidth="1"/>
    <col min="6671" max="6671" width="21" style="8" customWidth="1"/>
    <col min="6672" max="6672" width="9.75" style="8" customWidth="1"/>
    <col min="6673" max="6673" width="7.75" style="8" customWidth="1"/>
    <col min="6674" max="6912" width="9" style="8"/>
    <col min="6913" max="6913" width="18" style="8" customWidth="1"/>
    <col min="6914" max="6914" width="8.25" style="8" customWidth="1"/>
    <col min="6915" max="6915" width="5" style="8" customWidth="1"/>
    <col min="6916" max="6916" width="4.75" style="8" customWidth="1"/>
    <col min="6917" max="6917" width="11.75" style="8" customWidth="1"/>
    <col min="6918" max="6919" width="6" style="8" customWidth="1"/>
    <col min="6920" max="6920" width="7.62962962962963" style="8" customWidth="1"/>
    <col min="6921" max="6921" width="8.5" style="8" customWidth="1"/>
    <col min="6922" max="6922" width="6" style="8" customWidth="1"/>
    <col min="6923" max="6923" width="6.12962962962963" style="8" customWidth="1"/>
    <col min="6924" max="6924" width="23.5" style="8" customWidth="1"/>
    <col min="6925" max="6925" width="10.5" style="8" customWidth="1"/>
    <col min="6926" max="6926" width="23.1296296296296" style="8" customWidth="1"/>
    <col min="6927" max="6927" width="21" style="8" customWidth="1"/>
    <col min="6928" max="6928" width="9.75" style="8" customWidth="1"/>
    <col min="6929" max="6929" width="7.75" style="8" customWidth="1"/>
    <col min="6930" max="7168" width="9" style="8"/>
    <col min="7169" max="7169" width="18" style="8" customWidth="1"/>
    <col min="7170" max="7170" width="8.25" style="8" customWidth="1"/>
    <col min="7171" max="7171" width="5" style="8" customWidth="1"/>
    <col min="7172" max="7172" width="4.75" style="8" customWidth="1"/>
    <col min="7173" max="7173" width="11.75" style="8" customWidth="1"/>
    <col min="7174" max="7175" width="6" style="8" customWidth="1"/>
    <col min="7176" max="7176" width="7.62962962962963" style="8" customWidth="1"/>
    <col min="7177" max="7177" width="8.5" style="8" customWidth="1"/>
    <col min="7178" max="7178" width="6" style="8" customWidth="1"/>
    <col min="7179" max="7179" width="6.12962962962963" style="8" customWidth="1"/>
    <col min="7180" max="7180" width="23.5" style="8" customWidth="1"/>
    <col min="7181" max="7181" width="10.5" style="8" customWidth="1"/>
    <col min="7182" max="7182" width="23.1296296296296" style="8" customWidth="1"/>
    <col min="7183" max="7183" width="21" style="8" customWidth="1"/>
    <col min="7184" max="7184" width="9.75" style="8" customWidth="1"/>
    <col min="7185" max="7185" width="7.75" style="8" customWidth="1"/>
    <col min="7186" max="7424" width="9" style="8"/>
    <col min="7425" max="7425" width="18" style="8" customWidth="1"/>
    <col min="7426" max="7426" width="8.25" style="8" customWidth="1"/>
    <col min="7427" max="7427" width="5" style="8" customWidth="1"/>
    <col min="7428" max="7428" width="4.75" style="8" customWidth="1"/>
    <col min="7429" max="7429" width="11.75" style="8" customWidth="1"/>
    <col min="7430" max="7431" width="6" style="8" customWidth="1"/>
    <col min="7432" max="7432" width="7.62962962962963" style="8" customWidth="1"/>
    <col min="7433" max="7433" width="8.5" style="8" customWidth="1"/>
    <col min="7434" max="7434" width="6" style="8" customWidth="1"/>
    <col min="7435" max="7435" width="6.12962962962963" style="8" customWidth="1"/>
    <col min="7436" max="7436" width="23.5" style="8" customWidth="1"/>
    <col min="7437" max="7437" width="10.5" style="8" customWidth="1"/>
    <col min="7438" max="7438" width="23.1296296296296" style="8" customWidth="1"/>
    <col min="7439" max="7439" width="21" style="8" customWidth="1"/>
    <col min="7440" max="7440" width="9.75" style="8" customWidth="1"/>
    <col min="7441" max="7441" width="7.75" style="8" customWidth="1"/>
    <col min="7442" max="7680" width="9" style="8"/>
    <col min="7681" max="7681" width="18" style="8" customWidth="1"/>
    <col min="7682" max="7682" width="8.25" style="8" customWidth="1"/>
    <col min="7683" max="7683" width="5" style="8" customWidth="1"/>
    <col min="7684" max="7684" width="4.75" style="8" customWidth="1"/>
    <col min="7685" max="7685" width="11.75" style="8" customWidth="1"/>
    <col min="7686" max="7687" width="6" style="8" customWidth="1"/>
    <col min="7688" max="7688" width="7.62962962962963" style="8" customWidth="1"/>
    <col min="7689" max="7689" width="8.5" style="8" customWidth="1"/>
    <col min="7690" max="7690" width="6" style="8" customWidth="1"/>
    <col min="7691" max="7691" width="6.12962962962963" style="8" customWidth="1"/>
    <col min="7692" max="7692" width="23.5" style="8" customWidth="1"/>
    <col min="7693" max="7693" width="10.5" style="8" customWidth="1"/>
    <col min="7694" max="7694" width="23.1296296296296" style="8" customWidth="1"/>
    <col min="7695" max="7695" width="21" style="8" customWidth="1"/>
    <col min="7696" max="7696" width="9.75" style="8" customWidth="1"/>
    <col min="7697" max="7697" width="7.75" style="8" customWidth="1"/>
    <col min="7698" max="7936" width="9" style="8"/>
    <col min="7937" max="7937" width="18" style="8" customWidth="1"/>
    <col min="7938" max="7938" width="8.25" style="8" customWidth="1"/>
    <col min="7939" max="7939" width="5" style="8" customWidth="1"/>
    <col min="7940" max="7940" width="4.75" style="8" customWidth="1"/>
    <col min="7941" max="7941" width="11.75" style="8" customWidth="1"/>
    <col min="7942" max="7943" width="6" style="8" customWidth="1"/>
    <col min="7944" max="7944" width="7.62962962962963" style="8" customWidth="1"/>
    <col min="7945" max="7945" width="8.5" style="8" customWidth="1"/>
    <col min="7946" max="7946" width="6" style="8" customWidth="1"/>
    <col min="7947" max="7947" width="6.12962962962963" style="8" customWidth="1"/>
    <col min="7948" max="7948" width="23.5" style="8" customWidth="1"/>
    <col min="7949" max="7949" width="10.5" style="8" customWidth="1"/>
    <col min="7950" max="7950" width="23.1296296296296" style="8" customWidth="1"/>
    <col min="7951" max="7951" width="21" style="8" customWidth="1"/>
    <col min="7952" max="7952" width="9.75" style="8" customWidth="1"/>
    <col min="7953" max="7953" width="7.75" style="8" customWidth="1"/>
    <col min="7954" max="8192" width="9" style="8"/>
    <col min="8193" max="8193" width="18" style="8" customWidth="1"/>
    <col min="8194" max="8194" width="8.25" style="8" customWidth="1"/>
    <col min="8195" max="8195" width="5" style="8" customWidth="1"/>
    <col min="8196" max="8196" width="4.75" style="8" customWidth="1"/>
    <col min="8197" max="8197" width="11.75" style="8" customWidth="1"/>
    <col min="8198" max="8199" width="6" style="8" customWidth="1"/>
    <col min="8200" max="8200" width="7.62962962962963" style="8" customWidth="1"/>
    <col min="8201" max="8201" width="8.5" style="8" customWidth="1"/>
    <col min="8202" max="8202" width="6" style="8" customWidth="1"/>
    <col min="8203" max="8203" width="6.12962962962963" style="8" customWidth="1"/>
    <col min="8204" max="8204" width="23.5" style="8" customWidth="1"/>
    <col min="8205" max="8205" width="10.5" style="8" customWidth="1"/>
    <col min="8206" max="8206" width="23.1296296296296" style="8" customWidth="1"/>
    <col min="8207" max="8207" width="21" style="8" customWidth="1"/>
    <col min="8208" max="8208" width="9.75" style="8" customWidth="1"/>
    <col min="8209" max="8209" width="7.75" style="8" customWidth="1"/>
    <col min="8210" max="8448" width="9" style="8"/>
    <col min="8449" max="8449" width="18" style="8" customWidth="1"/>
    <col min="8450" max="8450" width="8.25" style="8" customWidth="1"/>
    <col min="8451" max="8451" width="5" style="8" customWidth="1"/>
    <col min="8452" max="8452" width="4.75" style="8" customWidth="1"/>
    <col min="8453" max="8453" width="11.75" style="8" customWidth="1"/>
    <col min="8454" max="8455" width="6" style="8" customWidth="1"/>
    <col min="8456" max="8456" width="7.62962962962963" style="8" customWidth="1"/>
    <col min="8457" max="8457" width="8.5" style="8" customWidth="1"/>
    <col min="8458" max="8458" width="6" style="8" customWidth="1"/>
    <col min="8459" max="8459" width="6.12962962962963" style="8" customWidth="1"/>
    <col min="8460" max="8460" width="23.5" style="8" customWidth="1"/>
    <col min="8461" max="8461" width="10.5" style="8" customWidth="1"/>
    <col min="8462" max="8462" width="23.1296296296296" style="8" customWidth="1"/>
    <col min="8463" max="8463" width="21" style="8" customWidth="1"/>
    <col min="8464" max="8464" width="9.75" style="8" customWidth="1"/>
    <col min="8465" max="8465" width="7.75" style="8" customWidth="1"/>
    <col min="8466" max="8704" width="9" style="8"/>
    <col min="8705" max="8705" width="18" style="8" customWidth="1"/>
    <col min="8706" max="8706" width="8.25" style="8" customWidth="1"/>
    <col min="8707" max="8707" width="5" style="8" customWidth="1"/>
    <col min="8708" max="8708" width="4.75" style="8" customWidth="1"/>
    <col min="8709" max="8709" width="11.75" style="8" customWidth="1"/>
    <col min="8710" max="8711" width="6" style="8" customWidth="1"/>
    <col min="8712" max="8712" width="7.62962962962963" style="8" customWidth="1"/>
    <col min="8713" max="8713" width="8.5" style="8" customWidth="1"/>
    <col min="8714" max="8714" width="6" style="8" customWidth="1"/>
    <col min="8715" max="8715" width="6.12962962962963" style="8" customWidth="1"/>
    <col min="8716" max="8716" width="23.5" style="8" customWidth="1"/>
    <col min="8717" max="8717" width="10.5" style="8" customWidth="1"/>
    <col min="8718" max="8718" width="23.1296296296296" style="8" customWidth="1"/>
    <col min="8719" max="8719" width="21" style="8" customWidth="1"/>
    <col min="8720" max="8720" width="9.75" style="8" customWidth="1"/>
    <col min="8721" max="8721" width="7.75" style="8" customWidth="1"/>
    <col min="8722" max="8960" width="9" style="8"/>
    <col min="8961" max="8961" width="18" style="8" customWidth="1"/>
    <col min="8962" max="8962" width="8.25" style="8" customWidth="1"/>
    <col min="8963" max="8963" width="5" style="8" customWidth="1"/>
    <col min="8964" max="8964" width="4.75" style="8" customWidth="1"/>
    <col min="8965" max="8965" width="11.75" style="8" customWidth="1"/>
    <col min="8966" max="8967" width="6" style="8" customWidth="1"/>
    <col min="8968" max="8968" width="7.62962962962963" style="8" customWidth="1"/>
    <col min="8969" max="8969" width="8.5" style="8" customWidth="1"/>
    <col min="8970" max="8970" width="6" style="8" customWidth="1"/>
    <col min="8971" max="8971" width="6.12962962962963" style="8" customWidth="1"/>
    <col min="8972" max="8972" width="23.5" style="8" customWidth="1"/>
    <col min="8973" max="8973" width="10.5" style="8" customWidth="1"/>
    <col min="8974" max="8974" width="23.1296296296296" style="8" customWidth="1"/>
    <col min="8975" max="8975" width="21" style="8" customWidth="1"/>
    <col min="8976" max="8976" width="9.75" style="8" customWidth="1"/>
    <col min="8977" max="8977" width="7.75" style="8" customWidth="1"/>
    <col min="8978" max="9216" width="9" style="8"/>
    <col min="9217" max="9217" width="18" style="8" customWidth="1"/>
    <col min="9218" max="9218" width="8.25" style="8" customWidth="1"/>
    <col min="9219" max="9219" width="5" style="8" customWidth="1"/>
    <col min="9220" max="9220" width="4.75" style="8" customWidth="1"/>
    <col min="9221" max="9221" width="11.75" style="8" customWidth="1"/>
    <col min="9222" max="9223" width="6" style="8" customWidth="1"/>
    <col min="9224" max="9224" width="7.62962962962963" style="8" customWidth="1"/>
    <col min="9225" max="9225" width="8.5" style="8" customWidth="1"/>
    <col min="9226" max="9226" width="6" style="8" customWidth="1"/>
    <col min="9227" max="9227" width="6.12962962962963" style="8" customWidth="1"/>
    <col min="9228" max="9228" width="23.5" style="8" customWidth="1"/>
    <col min="9229" max="9229" width="10.5" style="8" customWidth="1"/>
    <col min="9230" max="9230" width="23.1296296296296" style="8" customWidth="1"/>
    <col min="9231" max="9231" width="21" style="8" customWidth="1"/>
    <col min="9232" max="9232" width="9.75" style="8" customWidth="1"/>
    <col min="9233" max="9233" width="7.75" style="8" customWidth="1"/>
    <col min="9234" max="9472" width="9" style="8"/>
    <col min="9473" max="9473" width="18" style="8" customWidth="1"/>
    <col min="9474" max="9474" width="8.25" style="8" customWidth="1"/>
    <col min="9475" max="9475" width="5" style="8" customWidth="1"/>
    <col min="9476" max="9476" width="4.75" style="8" customWidth="1"/>
    <col min="9477" max="9477" width="11.75" style="8" customWidth="1"/>
    <col min="9478" max="9479" width="6" style="8" customWidth="1"/>
    <col min="9480" max="9480" width="7.62962962962963" style="8" customWidth="1"/>
    <col min="9481" max="9481" width="8.5" style="8" customWidth="1"/>
    <col min="9482" max="9482" width="6" style="8" customWidth="1"/>
    <col min="9483" max="9483" width="6.12962962962963" style="8" customWidth="1"/>
    <col min="9484" max="9484" width="23.5" style="8" customWidth="1"/>
    <col min="9485" max="9485" width="10.5" style="8" customWidth="1"/>
    <col min="9486" max="9486" width="23.1296296296296" style="8" customWidth="1"/>
    <col min="9487" max="9487" width="21" style="8" customWidth="1"/>
    <col min="9488" max="9488" width="9.75" style="8" customWidth="1"/>
    <col min="9489" max="9489" width="7.75" style="8" customWidth="1"/>
    <col min="9490" max="9728" width="9" style="8"/>
    <col min="9729" max="9729" width="18" style="8" customWidth="1"/>
    <col min="9730" max="9730" width="8.25" style="8" customWidth="1"/>
    <col min="9731" max="9731" width="5" style="8" customWidth="1"/>
    <col min="9732" max="9732" width="4.75" style="8" customWidth="1"/>
    <col min="9733" max="9733" width="11.75" style="8" customWidth="1"/>
    <col min="9734" max="9735" width="6" style="8" customWidth="1"/>
    <col min="9736" max="9736" width="7.62962962962963" style="8" customWidth="1"/>
    <col min="9737" max="9737" width="8.5" style="8" customWidth="1"/>
    <col min="9738" max="9738" width="6" style="8" customWidth="1"/>
    <col min="9739" max="9739" width="6.12962962962963" style="8" customWidth="1"/>
    <col min="9740" max="9740" width="23.5" style="8" customWidth="1"/>
    <col min="9741" max="9741" width="10.5" style="8" customWidth="1"/>
    <col min="9742" max="9742" width="23.1296296296296" style="8" customWidth="1"/>
    <col min="9743" max="9743" width="21" style="8" customWidth="1"/>
    <col min="9744" max="9744" width="9.75" style="8" customWidth="1"/>
    <col min="9745" max="9745" width="7.75" style="8" customWidth="1"/>
    <col min="9746" max="9984" width="9" style="8"/>
    <col min="9985" max="9985" width="18" style="8" customWidth="1"/>
    <col min="9986" max="9986" width="8.25" style="8" customWidth="1"/>
    <col min="9987" max="9987" width="5" style="8" customWidth="1"/>
    <col min="9988" max="9988" width="4.75" style="8" customWidth="1"/>
    <col min="9989" max="9989" width="11.75" style="8" customWidth="1"/>
    <col min="9990" max="9991" width="6" style="8" customWidth="1"/>
    <col min="9992" max="9992" width="7.62962962962963" style="8" customWidth="1"/>
    <col min="9993" max="9993" width="8.5" style="8" customWidth="1"/>
    <col min="9994" max="9994" width="6" style="8" customWidth="1"/>
    <col min="9995" max="9995" width="6.12962962962963" style="8" customWidth="1"/>
    <col min="9996" max="9996" width="23.5" style="8" customWidth="1"/>
    <col min="9997" max="9997" width="10.5" style="8" customWidth="1"/>
    <col min="9998" max="9998" width="23.1296296296296" style="8" customWidth="1"/>
    <col min="9999" max="9999" width="21" style="8" customWidth="1"/>
    <col min="10000" max="10000" width="9.75" style="8" customWidth="1"/>
    <col min="10001" max="10001" width="7.75" style="8" customWidth="1"/>
    <col min="10002" max="10240" width="9" style="8"/>
    <col min="10241" max="10241" width="18" style="8" customWidth="1"/>
    <col min="10242" max="10242" width="8.25" style="8" customWidth="1"/>
    <col min="10243" max="10243" width="5" style="8" customWidth="1"/>
    <col min="10244" max="10244" width="4.75" style="8" customWidth="1"/>
    <col min="10245" max="10245" width="11.75" style="8" customWidth="1"/>
    <col min="10246" max="10247" width="6" style="8" customWidth="1"/>
    <col min="10248" max="10248" width="7.62962962962963" style="8" customWidth="1"/>
    <col min="10249" max="10249" width="8.5" style="8" customWidth="1"/>
    <col min="10250" max="10250" width="6" style="8" customWidth="1"/>
    <col min="10251" max="10251" width="6.12962962962963" style="8" customWidth="1"/>
    <col min="10252" max="10252" width="23.5" style="8" customWidth="1"/>
    <col min="10253" max="10253" width="10.5" style="8" customWidth="1"/>
    <col min="10254" max="10254" width="23.1296296296296" style="8" customWidth="1"/>
    <col min="10255" max="10255" width="21" style="8" customWidth="1"/>
    <col min="10256" max="10256" width="9.75" style="8" customWidth="1"/>
    <col min="10257" max="10257" width="7.75" style="8" customWidth="1"/>
    <col min="10258" max="10496" width="9" style="8"/>
    <col min="10497" max="10497" width="18" style="8" customWidth="1"/>
    <col min="10498" max="10498" width="8.25" style="8" customWidth="1"/>
    <col min="10499" max="10499" width="5" style="8" customWidth="1"/>
    <col min="10500" max="10500" width="4.75" style="8" customWidth="1"/>
    <col min="10501" max="10501" width="11.75" style="8" customWidth="1"/>
    <col min="10502" max="10503" width="6" style="8" customWidth="1"/>
    <col min="10504" max="10504" width="7.62962962962963" style="8" customWidth="1"/>
    <col min="10505" max="10505" width="8.5" style="8" customWidth="1"/>
    <col min="10506" max="10506" width="6" style="8" customWidth="1"/>
    <col min="10507" max="10507" width="6.12962962962963" style="8" customWidth="1"/>
    <col min="10508" max="10508" width="23.5" style="8" customWidth="1"/>
    <col min="10509" max="10509" width="10.5" style="8" customWidth="1"/>
    <col min="10510" max="10510" width="23.1296296296296" style="8" customWidth="1"/>
    <col min="10511" max="10511" width="21" style="8" customWidth="1"/>
    <col min="10512" max="10512" width="9.75" style="8" customWidth="1"/>
    <col min="10513" max="10513" width="7.75" style="8" customWidth="1"/>
    <col min="10514" max="10752" width="9" style="8"/>
    <col min="10753" max="10753" width="18" style="8" customWidth="1"/>
    <col min="10754" max="10754" width="8.25" style="8" customWidth="1"/>
    <col min="10755" max="10755" width="5" style="8" customWidth="1"/>
    <col min="10756" max="10756" width="4.75" style="8" customWidth="1"/>
    <col min="10757" max="10757" width="11.75" style="8" customWidth="1"/>
    <col min="10758" max="10759" width="6" style="8" customWidth="1"/>
    <col min="10760" max="10760" width="7.62962962962963" style="8" customWidth="1"/>
    <col min="10761" max="10761" width="8.5" style="8" customWidth="1"/>
    <col min="10762" max="10762" width="6" style="8" customWidth="1"/>
    <col min="10763" max="10763" width="6.12962962962963" style="8" customWidth="1"/>
    <col min="10764" max="10764" width="23.5" style="8" customWidth="1"/>
    <col min="10765" max="10765" width="10.5" style="8" customWidth="1"/>
    <col min="10766" max="10766" width="23.1296296296296" style="8" customWidth="1"/>
    <col min="10767" max="10767" width="21" style="8" customWidth="1"/>
    <col min="10768" max="10768" width="9.75" style="8" customWidth="1"/>
    <col min="10769" max="10769" width="7.75" style="8" customWidth="1"/>
    <col min="10770" max="11008" width="9" style="8"/>
    <col min="11009" max="11009" width="18" style="8" customWidth="1"/>
    <col min="11010" max="11010" width="8.25" style="8" customWidth="1"/>
    <col min="11011" max="11011" width="5" style="8" customWidth="1"/>
    <col min="11012" max="11012" width="4.75" style="8" customWidth="1"/>
    <col min="11013" max="11013" width="11.75" style="8" customWidth="1"/>
    <col min="11014" max="11015" width="6" style="8" customWidth="1"/>
    <col min="11016" max="11016" width="7.62962962962963" style="8" customWidth="1"/>
    <col min="11017" max="11017" width="8.5" style="8" customWidth="1"/>
    <col min="11018" max="11018" width="6" style="8" customWidth="1"/>
    <col min="11019" max="11019" width="6.12962962962963" style="8" customWidth="1"/>
    <col min="11020" max="11020" width="23.5" style="8" customWidth="1"/>
    <col min="11021" max="11021" width="10.5" style="8" customWidth="1"/>
    <col min="11022" max="11022" width="23.1296296296296" style="8" customWidth="1"/>
    <col min="11023" max="11023" width="21" style="8" customWidth="1"/>
    <col min="11024" max="11024" width="9.75" style="8" customWidth="1"/>
    <col min="11025" max="11025" width="7.75" style="8" customWidth="1"/>
    <col min="11026" max="11264" width="9" style="8"/>
    <col min="11265" max="11265" width="18" style="8" customWidth="1"/>
    <col min="11266" max="11266" width="8.25" style="8" customWidth="1"/>
    <col min="11267" max="11267" width="5" style="8" customWidth="1"/>
    <col min="11268" max="11268" width="4.75" style="8" customWidth="1"/>
    <col min="11269" max="11269" width="11.75" style="8" customWidth="1"/>
    <col min="11270" max="11271" width="6" style="8" customWidth="1"/>
    <col min="11272" max="11272" width="7.62962962962963" style="8" customWidth="1"/>
    <col min="11273" max="11273" width="8.5" style="8" customWidth="1"/>
    <col min="11274" max="11274" width="6" style="8" customWidth="1"/>
    <col min="11275" max="11275" width="6.12962962962963" style="8" customWidth="1"/>
    <col min="11276" max="11276" width="23.5" style="8" customWidth="1"/>
    <col min="11277" max="11277" width="10.5" style="8" customWidth="1"/>
    <col min="11278" max="11278" width="23.1296296296296" style="8" customWidth="1"/>
    <col min="11279" max="11279" width="21" style="8" customWidth="1"/>
    <col min="11280" max="11280" width="9.75" style="8" customWidth="1"/>
    <col min="11281" max="11281" width="7.75" style="8" customWidth="1"/>
    <col min="11282" max="11520" width="9" style="8"/>
    <col min="11521" max="11521" width="18" style="8" customWidth="1"/>
    <col min="11522" max="11522" width="8.25" style="8" customWidth="1"/>
    <col min="11523" max="11523" width="5" style="8" customWidth="1"/>
    <col min="11524" max="11524" width="4.75" style="8" customWidth="1"/>
    <col min="11525" max="11525" width="11.75" style="8" customWidth="1"/>
    <col min="11526" max="11527" width="6" style="8" customWidth="1"/>
    <col min="11528" max="11528" width="7.62962962962963" style="8" customWidth="1"/>
    <col min="11529" max="11529" width="8.5" style="8" customWidth="1"/>
    <col min="11530" max="11530" width="6" style="8" customWidth="1"/>
    <col min="11531" max="11531" width="6.12962962962963" style="8" customWidth="1"/>
    <col min="11532" max="11532" width="23.5" style="8" customWidth="1"/>
    <col min="11533" max="11533" width="10.5" style="8" customWidth="1"/>
    <col min="11534" max="11534" width="23.1296296296296" style="8" customWidth="1"/>
    <col min="11535" max="11535" width="21" style="8" customWidth="1"/>
    <col min="11536" max="11536" width="9.75" style="8" customWidth="1"/>
    <col min="11537" max="11537" width="7.75" style="8" customWidth="1"/>
    <col min="11538" max="11776" width="9" style="8"/>
    <col min="11777" max="11777" width="18" style="8" customWidth="1"/>
    <col min="11778" max="11778" width="8.25" style="8" customWidth="1"/>
    <col min="11779" max="11779" width="5" style="8" customWidth="1"/>
    <col min="11780" max="11780" width="4.75" style="8" customWidth="1"/>
    <col min="11781" max="11781" width="11.75" style="8" customWidth="1"/>
    <col min="11782" max="11783" width="6" style="8" customWidth="1"/>
    <col min="11784" max="11784" width="7.62962962962963" style="8" customWidth="1"/>
    <col min="11785" max="11785" width="8.5" style="8" customWidth="1"/>
    <col min="11786" max="11786" width="6" style="8" customWidth="1"/>
    <col min="11787" max="11787" width="6.12962962962963" style="8" customWidth="1"/>
    <col min="11788" max="11788" width="23.5" style="8" customWidth="1"/>
    <col min="11789" max="11789" width="10.5" style="8" customWidth="1"/>
    <col min="11790" max="11790" width="23.1296296296296" style="8" customWidth="1"/>
    <col min="11791" max="11791" width="21" style="8" customWidth="1"/>
    <col min="11792" max="11792" width="9.75" style="8" customWidth="1"/>
    <col min="11793" max="11793" width="7.75" style="8" customWidth="1"/>
    <col min="11794" max="12032" width="9" style="8"/>
    <col min="12033" max="12033" width="18" style="8" customWidth="1"/>
    <col min="12034" max="12034" width="8.25" style="8" customWidth="1"/>
    <col min="12035" max="12035" width="5" style="8" customWidth="1"/>
    <col min="12036" max="12036" width="4.75" style="8" customWidth="1"/>
    <col min="12037" max="12037" width="11.75" style="8" customWidth="1"/>
    <col min="12038" max="12039" width="6" style="8" customWidth="1"/>
    <col min="12040" max="12040" width="7.62962962962963" style="8" customWidth="1"/>
    <col min="12041" max="12041" width="8.5" style="8" customWidth="1"/>
    <col min="12042" max="12042" width="6" style="8" customWidth="1"/>
    <col min="12043" max="12043" width="6.12962962962963" style="8" customWidth="1"/>
    <col min="12044" max="12044" width="23.5" style="8" customWidth="1"/>
    <col min="12045" max="12045" width="10.5" style="8" customWidth="1"/>
    <col min="12046" max="12046" width="23.1296296296296" style="8" customWidth="1"/>
    <col min="12047" max="12047" width="21" style="8" customWidth="1"/>
    <col min="12048" max="12048" width="9.75" style="8" customWidth="1"/>
    <col min="12049" max="12049" width="7.75" style="8" customWidth="1"/>
    <col min="12050" max="12288" width="9" style="8"/>
    <col min="12289" max="12289" width="18" style="8" customWidth="1"/>
    <col min="12290" max="12290" width="8.25" style="8" customWidth="1"/>
    <col min="12291" max="12291" width="5" style="8" customWidth="1"/>
    <col min="12292" max="12292" width="4.75" style="8" customWidth="1"/>
    <col min="12293" max="12293" width="11.75" style="8" customWidth="1"/>
    <col min="12294" max="12295" width="6" style="8" customWidth="1"/>
    <col min="12296" max="12296" width="7.62962962962963" style="8" customWidth="1"/>
    <col min="12297" max="12297" width="8.5" style="8" customWidth="1"/>
    <col min="12298" max="12298" width="6" style="8" customWidth="1"/>
    <col min="12299" max="12299" width="6.12962962962963" style="8" customWidth="1"/>
    <col min="12300" max="12300" width="23.5" style="8" customWidth="1"/>
    <col min="12301" max="12301" width="10.5" style="8" customWidth="1"/>
    <col min="12302" max="12302" width="23.1296296296296" style="8" customWidth="1"/>
    <col min="12303" max="12303" width="21" style="8" customWidth="1"/>
    <col min="12304" max="12304" width="9.75" style="8" customWidth="1"/>
    <col min="12305" max="12305" width="7.75" style="8" customWidth="1"/>
    <col min="12306" max="12544" width="9" style="8"/>
    <col min="12545" max="12545" width="18" style="8" customWidth="1"/>
    <col min="12546" max="12546" width="8.25" style="8" customWidth="1"/>
    <col min="12547" max="12547" width="5" style="8" customWidth="1"/>
    <col min="12548" max="12548" width="4.75" style="8" customWidth="1"/>
    <col min="12549" max="12549" width="11.75" style="8" customWidth="1"/>
    <col min="12550" max="12551" width="6" style="8" customWidth="1"/>
    <col min="12552" max="12552" width="7.62962962962963" style="8" customWidth="1"/>
    <col min="12553" max="12553" width="8.5" style="8" customWidth="1"/>
    <col min="12554" max="12554" width="6" style="8" customWidth="1"/>
    <col min="12555" max="12555" width="6.12962962962963" style="8" customWidth="1"/>
    <col min="12556" max="12556" width="23.5" style="8" customWidth="1"/>
    <col min="12557" max="12557" width="10.5" style="8" customWidth="1"/>
    <col min="12558" max="12558" width="23.1296296296296" style="8" customWidth="1"/>
    <col min="12559" max="12559" width="21" style="8" customWidth="1"/>
    <col min="12560" max="12560" width="9.75" style="8" customWidth="1"/>
    <col min="12561" max="12561" width="7.75" style="8" customWidth="1"/>
    <col min="12562" max="12800" width="9" style="8"/>
    <col min="12801" max="12801" width="18" style="8" customWidth="1"/>
    <col min="12802" max="12802" width="8.25" style="8" customWidth="1"/>
    <col min="12803" max="12803" width="5" style="8" customWidth="1"/>
    <col min="12804" max="12804" width="4.75" style="8" customWidth="1"/>
    <col min="12805" max="12805" width="11.75" style="8" customWidth="1"/>
    <col min="12806" max="12807" width="6" style="8" customWidth="1"/>
    <col min="12808" max="12808" width="7.62962962962963" style="8" customWidth="1"/>
    <col min="12809" max="12809" width="8.5" style="8" customWidth="1"/>
    <col min="12810" max="12810" width="6" style="8" customWidth="1"/>
    <col min="12811" max="12811" width="6.12962962962963" style="8" customWidth="1"/>
    <col min="12812" max="12812" width="23.5" style="8" customWidth="1"/>
    <col min="12813" max="12813" width="10.5" style="8" customWidth="1"/>
    <col min="12814" max="12814" width="23.1296296296296" style="8" customWidth="1"/>
    <col min="12815" max="12815" width="21" style="8" customWidth="1"/>
    <col min="12816" max="12816" width="9.75" style="8" customWidth="1"/>
    <col min="12817" max="12817" width="7.75" style="8" customWidth="1"/>
    <col min="12818" max="13056" width="9" style="8"/>
    <col min="13057" max="13057" width="18" style="8" customWidth="1"/>
    <col min="13058" max="13058" width="8.25" style="8" customWidth="1"/>
    <col min="13059" max="13059" width="5" style="8" customWidth="1"/>
    <col min="13060" max="13060" width="4.75" style="8" customWidth="1"/>
    <col min="13061" max="13061" width="11.75" style="8" customWidth="1"/>
    <col min="13062" max="13063" width="6" style="8" customWidth="1"/>
    <col min="13064" max="13064" width="7.62962962962963" style="8" customWidth="1"/>
    <col min="13065" max="13065" width="8.5" style="8" customWidth="1"/>
    <col min="13066" max="13066" width="6" style="8" customWidth="1"/>
    <col min="13067" max="13067" width="6.12962962962963" style="8" customWidth="1"/>
    <col min="13068" max="13068" width="23.5" style="8" customWidth="1"/>
    <col min="13069" max="13069" width="10.5" style="8" customWidth="1"/>
    <col min="13070" max="13070" width="23.1296296296296" style="8" customWidth="1"/>
    <col min="13071" max="13071" width="21" style="8" customWidth="1"/>
    <col min="13072" max="13072" width="9.75" style="8" customWidth="1"/>
    <col min="13073" max="13073" width="7.75" style="8" customWidth="1"/>
    <col min="13074" max="13312" width="9" style="8"/>
    <col min="13313" max="13313" width="18" style="8" customWidth="1"/>
    <col min="13314" max="13314" width="8.25" style="8" customWidth="1"/>
    <col min="13315" max="13315" width="5" style="8" customWidth="1"/>
    <col min="13316" max="13316" width="4.75" style="8" customWidth="1"/>
    <col min="13317" max="13317" width="11.75" style="8" customWidth="1"/>
    <col min="13318" max="13319" width="6" style="8" customWidth="1"/>
    <col min="13320" max="13320" width="7.62962962962963" style="8" customWidth="1"/>
    <col min="13321" max="13321" width="8.5" style="8" customWidth="1"/>
    <col min="13322" max="13322" width="6" style="8" customWidth="1"/>
    <col min="13323" max="13323" width="6.12962962962963" style="8" customWidth="1"/>
    <col min="13324" max="13324" width="23.5" style="8" customWidth="1"/>
    <col min="13325" max="13325" width="10.5" style="8" customWidth="1"/>
    <col min="13326" max="13326" width="23.1296296296296" style="8" customWidth="1"/>
    <col min="13327" max="13327" width="21" style="8" customWidth="1"/>
    <col min="13328" max="13328" width="9.75" style="8" customWidth="1"/>
    <col min="13329" max="13329" width="7.75" style="8" customWidth="1"/>
    <col min="13330" max="13568" width="9" style="8"/>
    <col min="13569" max="13569" width="18" style="8" customWidth="1"/>
    <col min="13570" max="13570" width="8.25" style="8" customWidth="1"/>
    <col min="13571" max="13571" width="5" style="8" customWidth="1"/>
    <col min="13572" max="13572" width="4.75" style="8" customWidth="1"/>
    <col min="13573" max="13573" width="11.75" style="8" customWidth="1"/>
    <col min="13574" max="13575" width="6" style="8" customWidth="1"/>
    <col min="13576" max="13576" width="7.62962962962963" style="8" customWidth="1"/>
    <col min="13577" max="13577" width="8.5" style="8" customWidth="1"/>
    <col min="13578" max="13578" width="6" style="8" customWidth="1"/>
    <col min="13579" max="13579" width="6.12962962962963" style="8" customWidth="1"/>
    <col min="13580" max="13580" width="23.5" style="8" customWidth="1"/>
    <col min="13581" max="13581" width="10.5" style="8" customWidth="1"/>
    <col min="13582" max="13582" width="23.1296296296296" style="8" customWidth="1"/>
    <col min="13583" max="13583" width="21" style="8" customWidth="1"/>
    <col min="13584" max="13584" width="9.75" style="8" customWidth="1"/>
    <col min="13585" max="13585" width="7.75" style="8" customWidth="1"/>
    <col min="13586" max="13824" width="9" style="8"/>
    <col min="13825" max="13825" width="18" style="8" customWidth="1"/>
    <col min="13826" max="13826" width="8.25" style="8" customWidth="1"/>
    <col min="13827" max="13827" width="5" style="8" customWidth="1"/>
    <col min="13828" max="13828" width="4.75" style="8" customWidth="1"/>
    <col min="13829" max="13829" width="11.75" style="8" customWidth="1"/>
    <col min="13830" max="13831" width="6" style="8" customWidth="1"/>
    <col min="13832" max="13832" width="7.62962962962963" style="8" customWidth="1"/>
    <col min="13833" max="13833" width="8.5" style="8" customWidth="1"/>
    <col min="13834" max="13834" width="6" style="8" customWidth="1"/>
    <col min="13835" max="13835" width="6.12962962962963" style="8" customWidth="1"/>
    <col min="13836" max="13836" width="23.5" style="8" customWidth="1"/>
    <col min="13837" max="13837" width="10.5" style="8" customWidth="1"/>
    <col min="13838" max="13838" width="23.1296296296296" style="8" customWidth="1"/>
    <col min="13839" max="13839" width="21" style="8" customWidth="1"/>
    <col min="13840" max="13840" width="9.75" style="8" customWidth="1"/>
    <col min="13841" max="13841" width="7.75" style="8" customWidth="1"/>
    <col min="13842" max="14080" width="9" style="8"/>
    <col min="14081" max="14081" width="18" style="8" customWidth="1"/>
    <col min="14082" max="14082" width="8.25" style="8" customWidth="1"/>
    <col min="14083" max="14083" width="5" style="8" customWidth="1"/>
    <col min="14084" max="14084" width="4.75" style="8" customWidth="1"/>
    <col min="14085" max="14085" width="11.75" style="8" customWidth="1"/>
    <col min="14086" max="14087" width="6" style="8" customWidth="1"/>
    <col min="14088" max="14088" width="7.62962962962963" style="8" customWidth="1"/>
    <col min="14089" max="14089" width="8.5" style="8" customWidth="1"/>
    <col min="14090" max="14090" width="6" style="8" customWidth="1"/>
    <col min="14091" max="14091" width="6.12962962962963" style="8" customWidth="1"/>
    <col min="14092" max="14092" width="23.5" style="8" customWidth="1"/>
    <col min="14093" max="14093" width="10.5" style="8" customWidth="1"/>
    <col min="14094" max="14094" width="23.1296296296296" style="8" customWidth="1"/>
    <col min="14095" max="14095" width="21" style="8" customWidth="1"/>
    <col min="14096" max="14096" width="9.75" style="8" customWidth="1"/>
    <col min="14097" max="14097" width="7.75" style="8" customWidth="1"/>
    <col min="14098" max="14336" width="9" style="8"/>
    <col min="14337" max="14337" width="18" style="8" customWidth="1"/>
    <col min="14338" max="14338" width="8.25" style="8" customWidth="1"/>
    <col min="14339" max="14339" width="5" style="8" customWidth="1"/>
    <col min="14340" max="14340" width="4.75" style="8" customWidth="1"/>
    <col min="14341" max="14341" width="11.75" style="8" customWidth="1"/>
    <col min="14342" max="14343" width="6" style="8" customWidth="1"/>
    <col min="14344" max="14344" width="7.62962962962963" style="8" customWidth="1"/>
    <col min="14345" max="14345" width="8.5" style="8" customWidth="1"/>
    <col min="14346" max="14346" width="6" style="8" customWidth="1"/>
    <col min="14347" max="14347" width="6.12962962962963" style="8" customWidth="1"/>
    <col min="14348" max="14348" width="23.5" style="8" customWidth="1"/>
    <col min="14349" max="14349" width="10.5" style="8" customWidth="1"/>
    <col min="14350" max="14350" width="23.1296296296296" style="8" customWidth="1"/>
    <col min="14351" max="14351" width="21" style="8" customWidth="1"/>
    <col min="14352" max="14352" width="9.75" style="8" customWidth="1"/>
    <col min="14353" max="14353" width="7.75" style="8" customWidth="1"/>
    <col min="14354" max="14592" width="9" style="8"/>
    <col min="14593" max="14593" width="18" style="8" customWidth="1"/>
    <col min="14594" max="14594" width="8.25" style="8" customWidth="1"/>
    <col min="14595" max="14595" width="5" style="8" customWidth="1"/>
    <col min="14596" max="14596" width="4.75" style="8" customWidth="1"/>
    <col min="14597" max="14597" width="11.75" style="8" customWidth="1"/>
    <col min="14598" max="14599" width="6" style="8" customWidth="1"/>
    <col min="14600" max="14600" width="7.62962962962963" style="8" customWidth="1"/>
    <col min="14601" max="14601" width="8.5" style="8" customWidth="1"/>
    <col min="14602" max="14602" width="6" style="8" customWidth="1"/>
    <col min="14603" max="14603" width="6.12962962962963" style="8" customWidth="1"/>
    <col min="14604" max="14604" width="23.5" style="8" customWidth="1"/>
    <col min="14605" max="14605" width="10.5" style="8" customWidth="1"/>
    <col min="14606" max="14606" width="23.1296296296296" style="8" customWidth="1"/>
    <col min="14607" max="14607" width="21" style="8" customWidth="1"/>
    <col min="14608" max="14608" width="9.75" style="8" customWidth="1"/>
    <col min="14609" max="14609" width="7.75" style="8" customWidth="1"/>
    <col min="14610" max="14848" width="9" style="8"/>
    <col min="14849" max="14849" width="18" style="8" customWidth="1"/>
    <col min="14850" max="14850" width="8.25" style="8" customWidth="1"/>
    <col min="14851" max="14851" width="5" style="8" customWidth="1"/>
    <col min="14852" max="14852" width="4.75" style="8" customWidth="1"/>
    <col min="14853" max="14853" width="11.75" style="8" customWidth="1"/>
    <col min="14854" max="14855" width="6" style="8" customWidth="1"/>
    <col min="14856" max="14856" width="7.62962962962963" style="8" customWidth="1"/>
    <col min="14857" max="14857" width="8.5" style="8" customWidth="1"/>
    <col min="14858" max="14858" width="6" style="8" customWidth="1"/>
    <col min="14859" max="14859" width="6.12962962962963" style="8" customWidth="1"/>
    <col min="14860" max="14860" width="23.5" style="8" customWidth="1"/>
    <col min="14861" max="14861" width="10.5" style="8" customWidth="1"/>
    <col min="14862" max="14862" width="23.1296296296296" style="8" customWidth="1"/>
    <col min="14863" max="14863" width="21" style="8" customWidth="1"/>
    <col min="14864" max="14864" width="9.75" style="8" customWidth="1"/>
    <col min="14865" max="14865" width="7.75" style="8" customWidth="1"/>
    <col min="14866" max="15104" width="9" style="8"/>
    <col min="15105" max="15105" width="18" style="8" customWidth="1"/>
    <col min="15106" max="15106" width="8.25" style="8" customWidth="1"/>
    <col min="15107" max="15107" width="5" style="8" customWidth="1"/>
    <col min="15108" max="15108" width="4.75" style="8" customWidth="1"/>
    <col min="15109" max="15109" width="11.75" style="8" customWidth="1"/>
    <col min="15110" max="15111" width="6" style="8" customWidth="1"/>
    <col min="15112" max="15112" width="7.62962962962963" style="8" customWidth="1"/>
    <col min="15113" max="15113" width="8.5" style="8" customWidth="1"/>
    <col min="15114" max="15114" width="6" style="8" customWidth="1"/>
    <col min="15115" max="15115" width="6.12962962962963" style="8" customWidth="1"/>
    <col min="15116" max="15116" width="23.5" style="8" customWidth="1"/>
    <col min="15117" max="15117" width="10.5" style="8" customWidth="1"/>
    <col min="15118" max="15118" width="23.1296296296296" style="8" customWidth="1"/>
    <col min="15119" max="15119" width="21" style="8" customWidth="1"/>
    <col min="15120" max="15120" width="9.75" style="8" customWidth="1"/>
    <col min="15121" max="15121" width="7.75" style="8" customWidth="1"/>
    <col min="15122" max="15360" width="9" style="8"/>
    <col min="15361" max="15361" width="18" style="8" customWidth="1"/>
    <col min="15362" max="15362" width="8.25" style="8" customWidth="1"/>
    <col min="15363" max="15363" width="5" style="8" customWidth="1"/>
    <col min="15364" max="15364" width="4.75" style="8" customWidth="1"/>
    <col min="15365" max="15365" width="11.75" style="8" customWidth="1"/>
    <col min="15366" max="15367" width="6" style="8" customWidth="1"/>
    <col min="15368" max="15368" width="7.62962962962963" style="8" customWidth="1"/>
    <col min="15369" max="15369" width="8.5" style="8" customWidth="1"/>
    <col min="15370" max="15370" width="6" style="8" customWidth="1"/>
    <col min="15371" max="15371" width="6.12962962962963" style="8" customWidth="1"/>
    <col min="15372" max="15372" width="23.5" style="8" customWidth="1"/>
    <col min="15373" max="15373" width="10.5" style="8" customWidth="1"/>
    <col min="15374" max="15374" width="23.1296296296296" style="8" customWidth="1"/>
    <col min="15375" max="15375" width="21" style="8" customWidth="1"/>
    <col min="15376" max="15376" width="9.75" style="8" customWidth="1"/>
    <col min="15377" max="15377" width="7.75" style="8" customWidth="1"/>
    <col min="15378" max="15616" width="9" style="8"/>
    <col min="15617" max="15617" width="18" style="8" customWidth="1"/>
    <col min="15618" max="15618" width="8.25" style="8" customWidth="1"/>
    <col min="15619" max="15619" width="5" style="8" customWidth="1"/>
    <col min="15620" max="15620" width="4.75" style="8" customWidth="1"/>
    <col min="15621" max="15621" width="11.75" style="8" customWidth="1"/>
    <col min="15622" max="15623" width="6" style="8" customWidth="1"/>
    <col min="15624" max="15624" width="7.62962962962963" style="8" customWidth="1"/>
    <col min="15625" max="15625" width="8.5" style="8" customWidth="1"/>
    <col min="15626" max="15626" width="6" style="8" customWidth="1"/>
    <col min="15627" max="15627" width="6.12962962962963" style="8" customWidth="1"/>
    <col min="15628" max="15628" width="23.5" style="8" customWidth="1"/>
    <col min="15629" max="15629" width="10.5" style="8" customWidth="1"/>
    <col min="15630" max="15630" width="23.1296296296296" style="8" customWidth="1"/>
    <col min="15631" max="15631" width="21" style="8" customWidth="1"/>
    <col min="15632" max="15632" width="9.75" style="8" customWidth="1"/>
    <col min="15633" max="15633" width="7.75" style="8" customWidth="1"/>
    <col min="15634" max="15872" width="9" style="8"/>
    <col min="15873" max="15873" width="18" style="8" customWidth="1"/>
    <col min="15874" max="15874" width="8.25" style="8" customWidth="1"/>
    <col min="15875" max="15875" width="5" style="8" customWidth="1"/>
    <col min="15876" max="15876" width="4.75" style="8" customWidth="1"/>
    <col min="15877" max="15877" width="11.75" style="8" customWidth="1"/>
    <col min="15878" max="15879" width="6" style="8" customWidth="1"/>
    <col min="15880" max="15880" width="7.62962962962963" style="8" customWidth="1"/>
    <col min="15881" max="15881" width="8.5" style="8" customWidth="1"/>
    <col min="15882" max="15882" width="6" style="8" customWidth="1"/>
    <col min="15883" max="15883" width="6.12962962962963" style="8" customWidth="1"/>
    <col min="15884" max="15884" width="23.5" style="8" customWidth="1"/>
    <col min="15885" max="15885" width="10.5" style="8" customWidth="1"/>
    <col min="15886" max="15886" width="23.1296296296296" style="8" customWidth="1"/>
    <col min="15887" max="15887" width="21" style="8" customWidth="1"/>
    <col min="15888" max="15888" width="9.75" style="8" customWidth="1"/>
    <col min="15889" max="15889" width="7.75" style="8" customWidth="1"/>
    <col min="15890" max="16128" width="9" style="8"/>
    <col min="16129" max="16129" width="18" style="8" customWidth="1"/>
    <col min="16130" max="16130" width="8.25" style="8" customWidth="1"/>
    <col min="16131" max="16131" width="5" style="8" customWidth="1"/>
    <col min="16132" max="16132" width="4.75" style="8" customWidth="1"/>
    <col min="16133" max="16133" width="11.75" style="8" customWidth="1"/>
    <col min="16134" max="16135" width="6" style="8" customWidth="1"/>
    <col min="16136" max="16136" width="7.62962962962963" style="8" customWidth="1"/>
    <col min="16137" max="16137" width="8.5" style="8" customWidth="1"/>
    <col min="16138" max="16138" width="6" style="8" customWidth="1"/>
    <col min="16139" max="16139" width="6.12962962962963" style="8" customWidth="1"/>
    <col min="16140" max="16140" width="23.5" style="8" customWidth="1"/>
    <col min="16141" max="16141" width="10.5" style="8" customWidth="1"/>
    <col min="16142" max="16142" width="23.1296296296296" style="8" customWidth="1"/>
    <col min="16143" max="16143" width="21" style="8" customWidth="1"/>
    <col min="16144" max="16144" width="9.75" style="8" customWidth="1"/>
    <col min="16145" max="16145" width="7.75" style="8" customWidth="1"/>
    <col min="16146" max="16384" width="9" style="8"/>
  </cols>
  <sheetData>
    <row r="1" spans="1:20">
      <c r="A1" s="10" t="s">
        <v>1135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17">
      <c r="A2" s="11" t="s">
        <v>1136</v>
      </c>
      <c r="G2" s="7"/>
      <c r="O2" s="4"/>
      <c r="P2" s="2"/>
      <c r="Q2" s="2"/>
    </row>
    <row r="3" spans="1:19">
      <c r="A3" s="12" t="s">
        <v>2</v>
      </c>
      <c r="B3" s="13" t="s">
        <v>495</v>
      </c>
      <c r="C3" s="13" t="s">
        <v>595</v>
      </c>
      <c r="D3" s="14" t="s">
        <v>982</v>
      </c>
      <c r="E3" s="13" t="s">
        <v>7</v>
      </c>
      <c r="F3" s="12" t="s">
        <v>41</v>
      </c>
      <c r="G3" s="15" t="s">
        <v>10</v>
      </c>
      <c r="H3" s="12" t="s">
        <v>1079</v>
      </c>
      <c r="I3" s="12" t="s">
        <v>1137</v>
      </c>
      <c r="J3" s="12" t="s">
        <v>1138</v>
      </c>
      <c r="K3" s="12" t="s">
        <v>1139</v>
      </c>
      <c r="L3" s="12" t="s">
        <v>1140</v>
      </c>
      <c r="M3" s="12" t="s">
        <v>1141</v>
      </c>
      <c r="N3" s="12" t="s">
        <v>1142</v>
      </c>
      <c r="O3" s="12" t="s">
        <v>18</v>
      </c>
      <c r="P3" s="14" t="s">
        <v>3</v>
      </c>
      <c r="Q3" s="14" t="s">
        <v>599</v>
      </c>
      <c r="R3" s="14"/>
      <c r="S3" s="14" t="s">
        <v>987</v>
      </c>
    </row>
    <row r="4" spans="1:19">
      <c r="A4" s="16" t="s">
        <v>1143</v>
      </c>
      <c r="B4" s="14" t="s">
        <v>1144</v>
      </c>
      <c r="C4" s="14" t="s">
        <v>1144</v>
      </c>
      <c r="D4" s="14" t="s">
        <v>1145</v>
      </c>
      <c r="E4" s="14" t="s">
        <v>1144</v>
      </c>
      <c r="F4" s="12"/>
      <c r="G4" s="12">
        <v>45752</v>
      </c>
      <c r="H4" s="12">
        <f>G4+4</f>
        <v>45756</v>
      </c>
      <c r="I4" s="12">
        <f>G4+39</f>
        <v>45791</v>
      </c>
      <c r="J4" s="12">
        <f>G4+41</f>
        <v>45793</v>
      </c>
      <c r="K4" s="12">
        <f>G4+43</f>
        <v>45795</v>
      </c>
      <c r="L4" s="12">
        <f>G4+47</f>
        <v>45799</v>
      </c>
      <c r="M4" s="12">
        <f>G4+49</f>
        <v>45801</v>
      </c>
      <c r="N4" s="12">
        <f>G4+55</f>
        <v>45807</v>
      </c>
      <c r="O4" s="60" t="s">
        <v>1146</v>
      </c>
      <c r="P4" s="30" t="s">
        <v>1045</v>
      </c>
      <c r="Q4" s="12">
        <f>G4-3</f>
        <v>45749</v>
      </c>
      <c r="R4" s="14" t="s">
        <v>1147</v>
      </c>
      <c r="S4" s="12">
        <f>G4-2</f>
        <v>45750</v>
      </c>
    </row>
    <row r="5" spans="1:19">
      <c r="A5" s="17" t="s">
        <v>1148</v>
      </c>
      <c r="B5" s="14" t="s">
        <v>1149</v>
      </c>
      <c r="C5" s="14" t="s">
        <v>1150</v>
      </c>
      <c r="D5" s="14" t="s">
        <v>1151</v>
      </c>
      <c r="E5" s="14" t="s">
        <v>1149</v>
      </c>
      <c r="F5" s="12"/>
      <c r="G5" s="12">
        <f>G4+7</f>
        <v>45759</v>
      </c>
      <c r="H5" s="12">
        <f t="shared" ref="H5:N7" si="0">H4+7</f>
        <v>45763</v>
      </c>
      <c r="I5" s="12">
        <f t="shared" si="0"/>
        <v>45798</v>
      </c>
      <c r="J5" s="12">
        <f t="shared" si="0"/>
        <v>45800</v>
      </c>
      <c r="K5" s="12">
        <f t="shared" si="0"/>
        <v>45802</v>
      </c>
      <c r="L5" s="12">
        <f t="shared" si="0"/>
        <v>45806</v>
      </c>
      <c r="M5" s="12">
        <f t="shared" si="0"/>
        <v>45808</v>
      </c>
      <c r="N5" s="12">
        <f t="shared" si="0"/>
        <v>45814</v>
      </c>
      <c r="O5" s="60"/>
      <c r="P5" s="49" t="s">
        <v>1036</v>
      </c>
      <c r="Q5" s="12">
        <f>G5-3</f>
        <v>45756</v>
      </c>
      <c r="R5" s="14" t="s">
        <v>1147</v>
      </c>
      <c r="S5" s="12">
        <f>G5-2</f>
        <v>45757</v>
      </c>
    </row>
    <row r="6" spans="1:19">
      <c r="A6" s="14" t="s">
        <v>1152</v>
      </c>
      <c r="B6" s="14" t="s">
        <v>1153</v>
      </c>
      <c r="C6" s="14" t="s">
        <v>1154</v>
      </c>
      <c r="D6" s="14" t="s">
        <v>1155</v>
      </c>
      <c r="E6" s="14" t="s">
        <v>1156</v>
      </c>
      <c r="F6" s="12"/>
      <c r="G6" s="12">
        <f>G5+7</f>
        <v>45766</v>
      </c>
      <c r="H6" s="12">
        <f t="shared" si="0"/>
        <v>45770</v>
      </c>
      <c r="I6" s="12">
        <f t="shared" si="0"/>
        <v>45805</v>
      </c>
      <c r="J6" s="12">
        <f t="shared" si="0"/>
        <v>45807</v>
      </c>
      <c r="K6" s="12">
        <f t="shared" si="0"/>
        <v>45809</v>
      </c>
      <c r="L6" s="12">
        <f t="shared" si="0"/>
        <v>45813</v>
      </c>
      <c r="M6" s="12">
        <f t="shared" si="0"/>
        <v>45815</v>
      </c>
      <c r="N6" s="12">
        <f t="shared" si="0"/>
        <v>45821</v>
      </c>
      <c r="O6" s="60"/>
      <c r="P6" s="49" t="s">
        <v>87</v>
      </c>
      <c r="Q6" s="12">
        <f>G6-3</f>
        <v>45763</v>
      </c>
      <c r="R6" s="14" t="s">
        <v>1147</v>
      </c>
      <c r="S6" s="12">
        <f>G6-2</f>
        <v>45764</v>
      </c>
    </row>
    <row r="7" spans="1:19">
      <c r="A7" s="14" t="s">
        <v>1157</v>
      </c>
      <c r="B7" s="14" t="s">
        <v>1158</v>
      </c>
      <c r="C7" s="14" t="s">
        <v>989</v>
      </c>
      <c r="D7" s="14" t="s">
        <v>1159</v>
      </c>
      <c r="E7" s="14" t="s">
        <v>1158</v>
      </c>
      <c r="F7" s="12"/>
      <c r="G7" s="12">
        <f>G6+7</f>
        <v>45773</v>
      </c>
      <c r="H7" s="12">
        <f t="shared" si="0"/>
        <v>45777</v>
      </c>
      <c r="I7" s="12">
        <f t="shared" si="0"/>
        <v>45812</v>
      </c>
      <c r="J7" s="12">
        <f t="shared" si="0"/>
        <v>45814</v>
      </c>
      <c r="K7" s="12">
        <f t="shared" si="0"/>
        <v>45816</v>
      </c>
      <c r="L7" s="12">
        <f t="shared" si="0"/>
        <v>45820</v>
      </c>
      <c r="M7" s="12">
        <f t="shared" si="0"/>
        <v>45822</v>
      </c>
      <c r="N7" s="12">
        <f t="shared" si="0"/>
        <v>45828</v>
      </c>
      <c r="O7" s="60"/>
      <c r="P7" s="49" t="s">
        <v>1036</v>
      </c>
      <c r="Q7" s="12">
        <f>G7-3</f>
        <v>45770</v>
      </c>
      <c r="R7" s="14" t="s">
        <v>1147</v>
      </c>
      <c r="S7" s="12">
        <f>G7-2</f>
        <v>45771</v>
      </c>
    </row>
    <row r="8" spans="1:19">
      <c r="A8" s="4"/>
      <c r="B8" s="4"/>
      <c r="C8" s="4"/>
      <c r="D8" s="4"/>
      <c r="E8" s="4"/>
      <c r="F8" s="2"/>
      <c r="G8" s="2"/>
      <c r="H8" s="2"/>
      <c r="I8" s="2"/>
      <c r="J8" s="2"/>
      <c r="K8" s="2"/>
      <c r="L8" s="2"/>
      <c r="M8" s="2"/>
      <c r="N8" s="2"/>
      <c r="O8" s="2"/>
      <c r="P8" s="44"/>
      <c r="Q8" s="2"/>
      <c r="R8" s="4"/>
      <c r="S8" s="2"/>
    </row>
    <row r="9" s="1" customFormat="1" spans="1:256">
      <c r="A9" s="3"/>
      <c r="B9" s="18"/>
      <c r="C9" s="18"/>
      <c r="D9" s="19"/>
      <c r="E9" s="19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17">
      <c r="A10" s="11" t="s">
        <v>1160</v>
      </c>
      <c r="G10" s="7"/>
      <c r="O10" s="4"/>
      <c r="P10" s="2"/>
      <c r="Q10" s="2"/>
    </row>
    <row r="11" ht="31.2" spans="1:20">
      <c r="A11" s="20" t="s">
        <v>2</v>
      </c>
      <c r="B11" s="21" t="s">
        <v>495</v>
      </c>
      <c r="C11" s="21" t="s">
        <v>595</v>
      </c>
      <c r="D11" s="22" t="s">
        <v>982</v>
      </c>
      <c r="E11" s="22" t="s">
        <v>7</v>
      </c>
      <c r="F11" s="23" t="s">
        <v>632</v>
      </c>
      <c r="G11" s="20" t="s">
        <v>10</v>
      </c>
      <c r="H11" s="20" t="s">
        <v>1137</v>
      </c>
      <c r="I11" s="20" t="s">
        <v>1161</v>
      </c>
      <c r="J11" s="20" t="s">
        <v>1142</v>
      </c>
      <c r="K11" s="20" t="s">
        <v>1162</v>
      </c>
      <c r="L11" s="20" t="s">
        <v>1139</v>
      </c>
      <c r="M11" s="20" t="s">
        <v>18</v>
      </c>
      <c r="N11" s="20" t="s">
        <v>3</v>
      </c>
      <c r="O11" s="20" t="s">
        <v>599</v>
      </c>
      <c r="P11" s="20"/>
      <c r="Q11" s="27" t="s">
        <v>987</v>
      </c>
      <c r="S11" s="4"/>
      <c r="T11" s="4"/>
    </row>
    <row r="12" spans="1:20">
      <c r="A12" s="17" t="s">
        <v>1163</v>
      </c>
      <c r="B12" s="24" t="s">
        <v>71</v>
      </c>
      <c r="C12" s="24" t="s">
        <v>71</v>
      </c>
      <c r="D12" s="25" t="s">
        <v>1164</v>
      </c>
      <c r="E12" s="24" t="s">
        <v>71</v>
      </c>
      <c r="F12" s="23"/>
      <c r="G12" s="26">
        <v>45749</v>
      </c>
      <c r="H12" s="26">
        <f>G12+32</f>
        <v>45781</v>
      </c>
      <c r="I12" s="26">
        <f>G12+34</f>
        <v>45783</v>
      </c>
      <c r="J12" s="26">
        <f>G12+37</f>
        <v>45786</v>
      </c>
      <c r="K12" s="26">
        <f>G12+39</f>
        <v>45788</v>
      </c>
      <c r="L12" s="26">
        <f>G12+40</f>
        <v>45789</v>
      </c>
      <c r="M12" s="61" t="s">
        <v>1146</v>
      </c>
      <c r="N12" s="30" t="s">
        <v>1045</v>
      </c>
      <c r="O12" s="26">
        <v>45412</v>
      </c>
      <c r="P12" s="23" t="s">
        <v>1147</v>
      </c>
      <c r="Q12" s="26">
        <v>45418</v>
      </c>
      <c r="S12" s="73"/>
      <c r="T12" s="4"/>
    </row>
    <row r="13" spans="1:20">
      <c r="A13" s="27" t="s">
        <v>1165</v>
      </c>
      <c r="B13" s="24" t="s">
        <v>31</v>
      </c>
      <c r="C13" s="24" t="s">
        <v>31</v>
      </c>
      <c r="D13" s="25" t="s">
        <v>1166</v>
      </c>
      <c r="E13" s="24" t="s">
        <v>31</v>
      </c>
      <c r="F13" s="23"/>
      <c r="G13" s="26">
        <f>G12+7</f>
        <v>45756</v>
      </c>
      <c r="H13" s="26">
        <f>G13+32</f>
        <v>45788</v>
      </c>
      <c r="I13" s="26">
        <f>G13+34</f>
        <v>45790</v>
      </c>
      <c r="J13" s="26">
        <f>G13+37</f>
        <v>45793</v>
      </c>
      <c r="K13" s="26">
        <f>G13+39</f>
        <v>45795</v>
      </c>
      <c r="L13" s="26">
        <f>G13+40</f>
        <v>45796</v>
      </c>
      <c r="M13" s="62"/>
      <c r="N13" s="30" t="s">
        <v>1045</v>
      </c>
      <c r="O13" s="26">
        <f>G13-3</f>
        <v>45753</v>
      </c>
      <c r="P13" s="23" t="s">
        <v>1147</v>
      </c>
      <c r="Q13" s="26">
        <f>G13-2</f>
        <v>45754</v>
      </c>
      <c r="S13" s="73"/>
      <c r="T13" s="4"/>
    </row>
    <row r="14" spans="1:20">
      <c r="A14" s="28" t="s">
        <v>1167</v>
      </c>
      <c r="B14" s="29" t="s">
        <v>1168</v>
      </c>
      <c r="C14" s="29" t="s">
        <v>26</v>
      </c>
      <c r="D14" s="29" t="s">
        <v>1169</v>
      </c>
      <c r="E14" s="29" t="s">
        <v>1170</v>
      </c>
      <c r="F14" s="30"/>
      <c r="G14" s="26">
        <f>G13+7</f>
        <v>45763</v>
      </c>
      <c r="H14" s="26">
        <f>G14+32</f>
        <v>45795</v>
      </c>
      <c r="I14" s="26">
        <f>G14+34</f>
        <v>45797</v>
      </c>
      <c r="J14" s="26">
        <f>G14+37</f>
        <v>45800</v>
      </c>
      <c r="K14" s="26">
        <f>G14+39</f>
        <v>45802</v>
      </c>
      <c r="L14" s="26">
        <f>G14+40</f>
        <v>45803</v>
      </c>
      <c r="M14" s="62"/>
      <c r="N14" s="30" t="s">
        <v>48</v>
      </c>
      <c r="O14" s="26">
        <f>G14-3</f>
        <v>45760</v>
      </c>
      <c r="P14" s="30" t="s">
        <v>1147</v>
      </c>
      <c r="Q14" s="26">
        <f>G14-2</f>
        <v>45761</v>
      </c>
      <c r="S14" s="74"/>
      <c r="T14" s="4"/>
    </row>
    <row r="15" spans="1:20">
      <c r="A15" s="28" t="s">
        <v>1171</v>
      </c>
      <c r="B15" s="25" t="s">
        <v>1172</v>
      </c>
      <c r="C15" s="29" t="s">
        <v>71</v>
      </c>
      <c r="D15" s="29" t="s">
        <v>1173</v>
      </c>
      <c r="E15" s="25" t="s">
        <v>1174</v>
      </c>
      <c r="F15" s="29"/>
      <c r="G15" s="26">
        <f>G14+7</f>
        <v>45770</v>
      </c>
      <c r="H15" s="26">
        <f>G15+32</f>
        <v>45802</v>
      </c>
      <c r="I15" s="26">
        <f>G15+34</f>
        <v>45804</v>
      </c>
      <c r="J15" s="26">
        <f>G15+37</f>
        <v>45807</v>
      </c>
      <c r="K15" s="26">
        <f>G15+39</f>
        <v>45809</v>
      </c>
      <c r="L15" s="26">
        <f>G15+40</f>
        <v>45810</v>
      </c>
      <c r="M15" s="62"/>
      <c r="N15" s="30" t="s">
        <v>48</v>
      </c>
      <c r="O15" s="26">
        <f>G15-3</f>
        <v>45767</v>
      </c>
      <c r="P15" s="30" t="s">
        <v>1147</v>
      </c>
      <c r="Q15" s="26">
        <f>G15-2</f>
        <v>45768</v>
      </c>
      <c r="S15" s="74"/>
      <c r="T15" s="4"/>
    </row>
    <row r="16" spans="1:20">
      <c r="A16" s="28" t="s">
        <v>1175</v>
      </c>
      <c r="B16" s="25" t="s">
        <v>35</v>
      </c>
      <c r="C16" s="29" t="s">
        <v>35</v>
      </c>
      <c r="D16" s="29" t="s">
        <v>1176</v>
      </c>
      <c r="E16" s="25" t="s">
        <v>35</v>
      </c>
      <c r="F16" s="29"/>
      <c r="G16" s="26">
        <f>G15+7</f>
        <v>45777</v>
      </c>
      <c r="H16" s="26">
        <f>G16+32</f>
        <v>45809</v>
      </c>
      <c r="I16" s="26">
        <f>G16+34</f>
        <v>45811</v>
      </c>
      <c r="J16" s="26">
        <f>G16+37</f>
        <v>45814</v>
      </c>
      <c r="K16" s="26">
        <f>G16+39</f>
        <v>45816</v>
      </c>
      <c r="L16" s="26">
        <f>G16+40</f>
        <v>45817</v>
      </c>
      <c r="M16" s="63"/>
      <c r="N16" s="30" t="s">
        <v>1045</v>
      </c>
      <c r="O16" s="26">
        <f>G16-3</f>
        <v>45774</v>
      </c>
      <c r="P16" s="30" t="s">
        <v>1177</v>
      </c>
      <c r="Q16" s="26">
        <f>G16-2</f>
        <v>45775</v>
      </c>
      <c r="S16" s="74"/>
      <c r="T16" s="4"/>
    </row>
    <row r="17" spans="1:20">
      <c r="A17" s="4"/>
      <c r="B17" s="31"/>
      <c r="C17" s="31"/>
      <c r="D17" s="32"/>
      <c r="E17" s="31"/>
      <c r="F17" s="33"/>
      <c r="G17" s="2"/>
      <c r="H17" s="2"/>
      <c r="I17" s="2"/>
      <c r="J17" s="2"/>
      <c r="K17" s="2"/>
      <c r="L17" s="2"/>
      <c r="M17" s="64"/>
      <c r="N17" s="44"/>
      <c r="O17" s="2"/>
      <c r="P17" s="33"/>
      <c r="Q17" s="2"/>
      <c r="S17" s="73"/>
      <c r="T17" s="4"/>
    </row>
    <row r="18" spans="1:20">
      <c r="A18" s="4"/>
      <c r="B18" s="31"/>
      <c r="C18" s="31"/>
      <c r="D18" s="32"/>
      <c r="E18" s="31"/>
      <c r="F18" s="33"/>
      <c r="G18" s="2"/>
      <c r="H18" s="2"/>
      <c r="I18" s="2"/>
      <c r="J18" s="2"/>
      <c r="K18" s="2"/>
      <c r="L18" s="2"/>
      <c r="M18" s="64"/>
      <c r="N18" s="44"/>
      <c r="O18" s="2"/>
      <c r="P18" s="33"/>
      <c r="Q18" s="2"/>
      <c r="S18" s="73"/>
      <c r="T18" s="4"/>
    </row>
    <row r="19" spans="1:17">
      <c r="A19" s="11" t="s">
        <v>1160</v>
      </c>
      <c r="G19" s="7"/>
      <c r="O19" s="4"/>
      <c r="P19" s="2"/>
      <c r="Q19" s="2"/>
    </row>
    <row r="20" ht="31.2" spans="1:21">
      <c r="A20" s="20" t="s">
        <v>2</v>
      </c>
      <c r="B20" s="21" t="s">
        <v>495</v>
      </c>
      <c r="C20" s="21" t="s">
        <v>595</v>
      </c>
      <c r="D20" s="22" t="s">
        <v>982</v>
      </c>
      <c r="E20" s="22" t="s">
        <v>7</v>
      </c>
      <c r="F20" s="20" t="s">
        <v>82</v>
      </c>
      <c r="G20" s="20" t="s">
        <v>10</v>
      </c>
      <c r="H20" s="20" t="s">
        <v>1161</v>
      </c>
      <c r="I20" s="20" t="s">
        <v>1142</v>
      </c>
      <c r="J20" s="12" t="s">
        <v>1178</v>
      </c>
      <c r="K20" s="12" t="s">
        <v>1141</v>
      </c>
      <c r="L20" s="20" t="s">
        <v>1162</v>
      </c>
      <c r="M20" s="20" t="s">
        <v>1137</v>
      </c>
      <c r="N20" s="20" t="s">
        <v>18</v>
      </c>
      <c r="O20" s="20" t="s">
        <v>3</v>
      </c>
      <c r="P20" s="20" t="s">
        <v>599</v>
      </c>
      <c r="Q20" s="20"/>
      <c r="R20" s="27" t="s">
        <v>987</v>
      </c>
      <c r="T20" s="4"/>
      <c r="U20" s="4"/>
    </row>
    <row r="21" spans="1:21">
      <c r="A21" s="20"/>
      <c r="B21" s="21"/>
      <c r="C21" s="21"/>
      <c r="D21" s="34"/>
      <c r="E21" s="22"/>
      <c r="F21" s="20"/>
      <c r="G21" s="12"/>
      <c r="H21" s="12"/>
      <c r="I21" s="12"/>
      <c r="J21" s="12"/>
      <c r="K21" s="12"/>
      <c r="L21" s="12"/>
      <c r="M21" s="12"/>
      <c r="N21" s="20"/>
      <c r="O21" s="34"/>
      <c r="P21" s="12"/>
      <c r="Q21" s="75"/>
      <c r="R21" s="27"/>
      <c r="T21" s="4"/>
      <c r="U21" s="4"/>
    </row>
    <row r="22" spans="1:20">
      <c r="A22" s="35"/>
      <c r="B22" s="36"/>
      <c r="C22" s="36"/>
      <c r="D22" s="37"/>
      <c r="E22" s="37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76"/>
      <c r="S22" s="4"/>
      <c r="T22" s="4"/>
    </row>
    <row r="23" s="2" customFormat="1" spans="1:3">
      <c r="A23" s="38" t="s">
        <v>1179</v>
      </c>
      <c r="B23" s="39"/>
      <c r="C23" s="39"/>
    </row>
    <row r="24" s="2" customFormat="1" spans="1:20">
      <c r="A24" s="40" t="s">
        <v>1087</v>
      </c>
      <c r="B24" s="41" t="s">
        <v>495</v>
      </c>
      <c r="C24" s="41" t="s">
        <v>595</v>
      </c>
      <c r="D24" s="42" t="s">
        <v>982</v>
      </c>
      <c r="E24" s="42" t="s">
        <v>7</v>
      </c>
      <c r="F24" s="20" t="s">
        <v>66</v>
      </c>
      <c r="G24" s="40" t="s">
        <v>10</v>
      </c>
      <c r="H24" s="40" t="s">
        <v>1180</v>
      </c>
      <c r="I24" s="40" t="s">
        <v>1181</v>
      </c>
      <c r="J24" s="40" t="s">
        <v>1182</v>
      </c>
      <c r="K24" s="40" t="s">
        <v>1183</v>
      </c>
      <c r="L24" s="40" t="s">
        <v>1184</v>
      </c>
      <c r="M24" s="40" t="s">
        <v>1185</v>
      </c>
      <c r="N24" s="40" t="s">
        <v>1186</v>
      </c>
      <c r="O24" s="40"/>
      <c r="P24" s="40" t="s">
        <v>18</v>
      </c>
      <c r="Q24" s="40" t="s">
        <v>3</v>
      </c>
      <c r="R24" s="40" t="s">
        <v>599</v>
      </c>
      <c r="S24" s="40"/>
      <c r="T24" s="14" t="s">
        <v>987</v>
      </c>
    </row>
    <row r="25" s="2" customFormat="1" spans="1:20">
      <c r="A25" s="40" t="s">
        <v>1187</v>
      </c>
      <c r="B25" s="41" t="s">
        <v>1188</v>
      </c>
      <c r="C25" s="41" t="s">
        <v>324</v>
      </c>
      <c r="D25" s="42" t="s">
        <v>1189</v>
      </c>
      <c r="E25" s="41" t="s">
        <v>1190</v>
      </c>
      <c r="F25" s="20"/>
      <c r="G25" s="12">
        <v>45752</v>
      </c>
      <c r="H25" s="12">
        <f>G25+22</f>
        <v>45774</v>
      </c>
      <c r="I25" s="12">
        <f>G25+29</f>
        <v>45781</v>
      </c>
      <c r="J25" s="12">
        <f>G25+32</f>
        <v>45784</v>
      </c>
      <c r="K25" s="12">
        <f>G25+38</f>
        <v>45790</v>
      </c>
      <c r="L25" s="12" t="s">
        <v>1097</v>
      </c>
      <c r="M25" s="12">
        <f>G25+43</f>
        <v>45795</v>
      </c>
      <c r="N25" s="12">
        <f>G25-3</f>
        <v>45749</v>
      </c>
      <c r="O25" s="40" t="s">
        <v>1191</v>
      </c>
      <c r="P25" s="61" t="s">
        <v>1146</v>
      </c>
      <c r="Q25" s="34" t="s">
        <v>87</v>
      </c>
      <c r="R25" s="12">
        <f>G25-3</f>
        <v>45749</v>
      </c>
      <c r="S25" s="40" t="s">
        <v>1192</v>
      </c>
      <c r="T25" s="12">
        <f>G25-2</f>
        <v>45750</v>
      </c>
    </row>
    <row r="26" s="2" customFormat="1" spans="1:20">
      <c r="A26" s="34" t="s">
        <v>1193</v>
      </c>
      <c r="B26" s="43" t="s">
        <v>1194</v>
      </c>
      <c r="C26" s="43" t="s">
        <v>1195</v>
      </c>
      <c r="D26" s="43" t="s">
        <v>1196</v>
      </c>
      <c r="E26" s="43" t="s">
        <v>1197</v>
      </c>
      <c r="F26" s="40"/>
      <c r="G26" s="12">
        <f>G25+7</f>
        <v>45759</v>
      </c>
      <c r="H26" s="12">
        <f>G26+22</f>
        <v>45781</v>
      </c>
      <c r="I26" s="12">
        <f>G26+29</f>
        <v>45788</v>
      </c>
      <c r="J26" s="12">
        <f>G26+32</f>
        <v>45791</v>
      </c>
      <c r="K26" s="12">
        <f>G26+38</f>
        <v>45797</v>
      </c>
      <c r="L26" s="12" t="s">
        <v>1097</v>
      </c>
      <c r="M26" s="12">
        <f>G26+43</f>
        <v>45802</v>
      </c>
      <c r="N26" s="12">
        <f>G26-3</f>
        <v>45756</v>
      </c>
      <c r="O26" s="40" t="s">
        <v>1191</v>
      </c>
      <c r="P26" s="62"/>
      <c r="Q26" s="34" t="s">
        <v>87</v>
      </c>
      <c r="R26" s="12">
        <f>G26-3</f>
        <v>45756</v>
      </c>
      <c r="S26" s="40" t="s">
        <v>1192</v>
      </c>
      <c r="T26" s="12">
        <f>G26-2</f>
        <v>45757</v>
      </c>
    </row>
    <row r="27" s="2" customFormat="1" spans="1:27">
      <c r="A27" s="34" t="s">
        <v>1198</v>
      </c>
      <c r="B27" s="43" t="s">
        <v>1199</v>
      </c>
      <c r="C27" s="43" t="s">
        <v>1200</v>
      </c>
      <c r="D27" s="43" t="s">
        <v>1201</v>
      </c>
      <c r="E27" s="43" t="s">
        <v>1202</v>
      </c>
      <c r="F27" s="40"/>
      <c r="G27" s="12">
        <f>G26+7</f>
        <v>45766</v>
      </c>
      <c r="H27" s="12">
        <f>G27+22</f>
        <v>45788</v>
      </c>
      <c r="I27" s="12">
        <f>G27+29</f>
        <v>45795</v>
      </c>
      <c r="J27" s="12">
        <f>G27+32</f>
        <v>45798</v>
      </c>
      <c r="K27" s="12">
        <f>G27+38</f>
        <v>45804</v>
      </c>
      <c r="L27" s="12" t="s">
        <v>1097</v>
      </c>
      <c r="M27" s="12">
        <f>G27+43</f>
        <v>45809</v>
      </c>
      <c r="N27" s="12">
        <f>G27-3</f>
        <v>45763</v>
      </c>
      <c r="O27" s="40" t="s">
        <v>1191</v>
      </c>
      <c r="P27" s="62"/>
      <c r="Q27" s="34" t="s">
        <v>87</v>
      </c>
      <c r="R27" s="12">
        <f>G27-3</f>
        <v>45763</v>
      </c>
      <c r="S27" s="40" t="s">
        <v>1192</v>
      </c>
      <c r="T27" s="12">
        <f>G27-2</f>
        <v>45764</v>
      </c>
      <c r="W27" s="45"/>
      <c r="X27" s="77"/>
      <c r="Y27" s="77"/>
      <c r="Z27" s="45"/>
      <c r="AA27" s="77"/>
    </row>
    <row r="28" s="2" customFormat="1" spans="1:20">
      <c r="A28" s="34" t="s">
        <v>1203</v>
      </c>
      <c r="B28" s="43" t="s">
        <v>1204</v>
      </c>
      <c r="C28" s="43" t="s">
        <v>1205</v>
      </c>
      <c r="D28" s="43" t="s">
        <v>1206</v>
      </c>
      <c r="E28" s="43" t="s">
        <v>1207</v>
      </c>
      <c r="F28" s="40"/>
      <c r="G28" s="12">
        <f>G27+7</f>
        <v>45773</v>
      </c>
      <c r="H28" s="12">
        <f>G28+22</f>
        <v>45795</v>
      </c>
      <c r="I28" s="12">
        <f>G28+29</f>
        <v>45802</v>
      </c>
      <c r="J28" s="12">
        <f>G28+32</f>
        <v>45805</v>
      </c>
      <c r="K28" s="12">
        <f>G28+38</f>
        <v>45811</v>
      </c>
      <c r="L28" s="12" t="s">
        <v>1097</v>
      </c>
      <c r="M28" s="12">
        <f>G28+43</f>
        <v>45816</v>
      </c>
      <c r="N28" s="12">
        <f>G28-3</f>
        <v>45770</v>
      </c>
      <c r="O28" s="40" t="s">
        <v>1191</v>
      </c>
      <c r="P28" s="62"/>
      <c r="Q28" s="34" t="s">
        <v>87</v>
      </c>
      <c r="R28" s="12">
        <f>G28-3</f>
        <v>45770</v>
      </c>
      <c r="S28" s="40" t="s">
        <v>1192</v>
      </c>
      <c r="T28" s="12">
        <f>G28-2</f>
        <v>45771</v>
      </c>
    </row>
    <row r="29" s="2" customFormat="1" spans="1:18">
      <c r="A29" s="44"/>
      <c r="B29" s="31"/>
      <c r="C29" s="31"/>
      <c r="D29" s="31"/>
      <c r="E29" s="31"/>
      <c r="F29" s="45"/>
      <c r="N29" s="65"/>
      <c r="O29" s="64"/>
      <c r="P29" s="66"/>
      <c r="R29" s="45"/>
    </row>
    <row r="30" spans="1:28">
      <c r="A30" s="44"/>
      <c r="B30" s="46"/>
      <c r="C30" s="46"/>
      <c r="G30" s="4"/>
      <c r="H30" s="4"/>
      <c r="I30" s="4"/>
      <c r="J30" s="4"/>
      <c r="K30" s="4"/>
      <c r="L30" s="4"/>
      <c r="M30" s="4"/>
      <c r="N30" s="4"/>
      <c r="O30" s="4"/>
      <c r="R30" s="4"/>
      <c r="U30" s="4"/>
      <c r="V30" s="4"/>
      <c r="W30" s="4"/>
      <c r="X30" s="4"/>
      <c r="Y30" s="4"/>
      <c r="Z30" s="4"/>
      <c r="AA30" s="4"/>
      <c r="AB30" s="4"/>
    </row>
    <row r="31" spans="1:28">
      <c r="A31" s="11" t="s">
        <v>1208</v>
      </c>
      <c r="B31" s="39"/>
      <c r="C31" s="39"/>
      <c r="D31" s="4"/>
      <c r="E31" s="4"/>
      <c r="F31" s="4"/>
      <c r="G31" s="47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U31" s="4"/>
      <c r="V31" s="4"/>
      <c r="W31" s="4"/>
      <c r="X31" s="4"/>
      <c r="Y31" s="4"/>
      <c r="Z31" s="4"/>
      <c r="AA31" s="4"/>
      <c r="AB31" s="4"/>
    </row>
    <row r="32" spans="1:28">
      <c r="A32" s="48" t="s">
        <v>2</v>
      </c>
      <c r="B32" s="13" t="s">
        <v>495</v>
      </c>
      <c r="C32" s="13" t="s">
        <v>595</v>
      </c>
      <c r="D32" s="14" t="s">
        <v>982</v>
      </c>
      <c r="E32" s="13" t="s">
        <v>7</v>
      </c>
      <c r="F32" s="14" t="s">
        <v>41</v>
      </c>
      <c r="G32" s="15" t="s">
        <v>10</v>
      </c>
      <c r="H32" s="15" t="s">
        <v>1209</v>
      </c>
      <c r="I32" s="15" t="s">
        <v>1210</v>
      </c>
      <c r="J32" s="15" t="s">
        <v>1211</v>
      </c>
      <c r="K32" s="15" t="s">
        <v>1212</v>
      </c>
      <c r="L32" s="15" t="s">
        <v>1213</v>
      </c>
      <c r="M32" s="15" t="s">
        <v>1214</v>
      </c>
      <c r="N32" s="15"/>
      <c r="O32" s="67" t="s">
        <v>18</v>
      </c>
      <c r="P32" s="67" t="s">
        <v>3</v>
      </c>
      <c r="Q32" s="14" t="s">
        <v>599</v>
      </c>
      <c r="R32" s="14"/>
      <c r="S32" s="14" t="s">
        <v>987</v>
      </c>
      <c r="U32" s="4"/>
      <c r="V32" s="4"/>
      <c r="W32" s="4"/>
      <c r="X32" s="4"/>
      <c r="Y32" s="4"/>
      <c r="Z32" s="4"/>
      <c r="AA32" s="4"/>
      <c r="AB32" s="4"/>
    </row>
    <row r="33" spans="1:28">
      <c r="A33" s="49" t="s">
        <v>1215</v>
      </c>
      <c r="B33" s="43" t="s">
        <v>1216</v>
      </c>
      <c r="C33" s="43" t="s">
        <v>1216</v>
      </c>
      <c r="D33" s="43" t="s">
        <v>1217</v>
      </c>
      <c r="E33" s="43" t="s">
        <v>1216</v>
      </c>
      <c r="F33" s="12"/>
      <c r="G33" s="12">
        <v>45752</v>
      </c>
      <c r="H33" s="12">
        <f>G33+16</f>
        <v>45768</v>
      </c>
      <c r="I33" s="12">
        <f>G33+18</f>
        <v>45770</v>
      </c>
      <c r="J33" s="12">
        <f>G33+21</f>
        <v>45773</v>
      </c>
      <c r="K33" s="12">
        <f>G33+28</f>
        <v>45780</v>
      </c>
      <c r="L33" s="12">
        <f>G33+30</f>
        <v>45782</v>
      </c>
      <c r="M33" s="12">
        <f>G33-3</f>
        <v>45749</v>
      </c>
      <c r="N33" s="40" t="s">
        <v>1191</v>
      </c>
      <c r="O33" s="60" t="s">
        <v>1218</v>
      </c>
      <c r="P33" s="49" t="s">
        <v>1036</v>
      </c>
      <c r="Q33" s="12">
        <f>G33-3</f>
        <v>45749</v>
      </c>
      <c r="R33" s="14" t="s">
        <v>1192</v>
      </c>
      <c r="S33" s="12">
        <f>G33-2</f>
        <v>45750</v>
      </c>
      <c r="U33" s="4"/>
      <c r="V33" s="4"/>
      <c r="W33" s="4"/>
      <c r="X33" s="4"/>
      <c r="Y33" s="4"/>
      <c r="Z33" s="4"/>
      <c r="AA33" s="4"/>
      <c r="AB33" s="4"/>
    </row>
    <row r="34" spans="1:28">
      <c r="A34" s="14" t="s">
        <v>1219</v>
      </c>
      <c r="B34" s="43" t="s">
        <v>317</v>
      </c>
      <c r="C34" s="43" t="s">
        <v>317</v>
      </c>
      <c r="D34" s="43" t="s">
        <v>1220</v>
      </c>
      <c r="E34" s="43" t="s">
        <v>1221</v>
      </c>
      <c r="F34" s="12"/>
      <c r="G34" s="12">
        <f>G33+7</f>
        <v>45759</v>
      </c>
      <c r="H34" s="12">
        <f>G34+16</f>
        <v>45775</v>
      </c>
      <c r="I34" s="12">
        <f>G34+18</f>
        <v>45777</v>
      </c>
      <c r="J34" s="12">
        <f>G34+21</f>
        <v>45780</v>
      </c>
      <c r="K34" s="12">
        <f>G34+28</f>
        <v>45787</v>
      </c>
      <c r="L34" s="12">
        <f>G34+30</f>
        <v>45789</v>
      </c>
      <c r="M34" s="12">
        <f>G34-3</f>
        <v>45756</v>
      </c>
      <c r="N34" s="40" t="s">
        <v>1191</v>
      </c>
      <c r="O34" s="60"/>
      <c r="P34" s="49" t="s">
        <v>681</v>
      </c>
      <c r="Q34" s="12">
        <f>G34-3</f>
        <v>45756</v>
      </c>
      <c r="R34" s="14" t="s">
        <v>1192</v>
      </c>
      <c r="S34" s="12">
        <f>G34-2</f>
        <v>45757</v>
      </c>
      <c r="U34" s="78"/>
      <c r="V34" s="4"/>
      <c r="W34" s="4"/>
      <c r="X34" s="4"/>
      <c r="Y34" s="4"/>
      <c r="Z34" s="4"/>
      <c r="AA34" s="4"/>
      <c r="AB34" s="4"/>
    </row>
    <row r="35" spans="1:28">
      <c r="A35" s="14" t="s">
        <v>1222</v>
      </c>
      <c r="B35" s="43" t="s">
        <v>317</v>
      </c>
      <c r="C35" s="43" t="s">
        <v>317</v>
      </c>
      <c r="D35" s="43" t="s">
        <v>1223</v>
      </c>
      <c r="E35" s="43" t="s">
        <v>317</v>
      </c>
      <c r="F35" s="12"/>
      <c r="G35" s="12">
        <f>G34+7</f>
        <v>45766</v>
      </c>
      <c r="H35" s="12">
        <f>G35+16</f>
        <v>45782</v>
      </c>
      <c r="I35" s="12">
        <f>G35+18</f>
        <v>45784</v>
      </c>
      <c r="J35" s="12">
        <f>G35+21</f>
        <v>45787</v>
      </c>
      <c r="K35" s="12">
        <f>G35+28</f>
        <v>45794</v>
      </c>
      <c r="L35" s="12">
        <f>G35+30</f>
        <v>45796</v>
      </c>
      <c r="M35" s="12">
        <f>G35-3</f>
        <v>45763</v>
      </c>
      <c r="N35" s="40" t="s">
        <v>1191</v>
      </c>
      <c r="O35" s="60"/>
      <c r="P35" s="49" t="s">
        <v>1036</v>
      </c>
      <c r="Q35" s="12">
        <f>G35-3</f>
        <v>45763</v>
      </c>
      <c r="R35" s="14" t="s">
        <v>1192</v>
      </c>
      <c r="S35" s="12">
        <f>G35-2</f>
        <v>45764</v>
      </c>
      <c r="U35" s="4"/>
      <c r="V35" s="4"/>
      <c r="W35" s="4"/>
      <c r="X35" s="4"/>
      <c r="Y35" s="4"/>
      <c r="Z35" s="4"/>
      <c r="AA35" s="4"/>
      <c r="AB35" s="4"/>
    </row>
    <row r="36" spans="1:28">
      <c r="A36" s="49" t="s">
        <v>1224</v>
      </c>
      <c r="B36" s="43" t="s">
        <v>1225</v>
      </c>
      <c r="C36" s="43" t="s">
        <v>1225</v>
      </c>
      <c r="D36" s="43" t="s">
        <v>1226</v>
      </c>
      <c r="E36" s="43" t="s">
        <v>1227</v>
      </c>
      <c r="F36" s="12"/>
      <c r="G36" s="12">
        <f>G35+7</f>
        <v>45773</v>
      </c>
      <c r="H36" s="12">
        <f>G36+16</f>
        <v>45789</v>
      </c>
      <c r="I36" s="12">
        <f>G36+18</f>
        <v>45791</v>
      </c>
      <c r="J36" s="12">
        <f>G36+21</f>
        <v>45794</v>
      </c>
      <c r="K36" s="12">
        <f>G36+28</f>
        <v>45801</v>
      </c>
      <c r="L36" s="12">
        <f>G36+30</f>
        <v>45803</v>
      </c>
      <c r="M36" s="12">
        <f>G36-3</f>
        <v>45770</v>
      </c>
      <c r="N36" s="40" t="s">
        <v>1191</v>
      </c>
      <c r="O36" s="60"/>
      <c r="P36" s="49" t="s">
        <v>681</v>
      </c>
      <c r="Q36" s="12">
        <f>G36-3</f>
        <v>45770</v>
      </c>
      <c r="R36" s="14" t="s">
        <v>1192</v>
      </c>
      <c r="S36" s="12">
        <f>G36-2</f>
        <v>45771</v>
      </c>
      <c r="U36" s="4"/>
      <c r="V36" s="4"/>
      <c r="W36" s="4"/>
      <c r="X36" s="4"/>
      <c r="Y36" s="4"/>
      <c r="Z36" s="4"/>
      <c r="AA36" s="4"/>
      <c r="AB36" s="4"/>
    </row>
    <row r="37" s="1" customFormat="1" spans="1:28">
      <c r="A37" s="3"/>
      <c r="B37" s="18"/>
      <c r="C37" s="18"/>
      <c r="D37" s="19"/>
      <c r="E37" s="19"/>
      <c r="F37" s="50"/>
      <c r="G37" s="51"/>
      <c r="H37" s="51"/>
      <c r="I37" s="51"/>
      <c r="J37" s="51"/>
      <c r="K37" s="51"/>
      <c r="L37" s="51"/>
      <c r="M37" s="51"/>
      <c r="N37" s="68"/>
      <c r="O37" s="50"/>
      <c r="P37" s="3"/>
      <c r="Q37" s="51"/>
      <c r="R37" s="50"/>
      <c r="U37" s="50"/>
      <c r="V37" s="50"/>
      <c r="W37" s="50"/>
      <c r="X37" s="50"/>
      <c r="Y37" s="50"/>
      <c r="Z37" s="50"/>
      <c r="AA37" s="50"/>
      <c r="AB37" s="50"/>
    </row>
    <row r="38" spans="1:28">
      <c r="A38" s="44"/>
      <c r="B38" s="39"/>
      <c r="C38" s="39"/>
      <c r="D38" s="2"/>
      <c r="E38" s="2"/>
      <c r="F38" s="4"/>
      <c r="G38" s="2"/>
      <c r="H38" s="2"/>
      <c r="I38" s="2"/>
      <c r="J38" s="2"/>
      <c r="K38" s="2"/>
      <c r="L38" s="2"/>
      <c r="M38" s="2"/>
      <c r="N38" s="2"/>
      <c r="O38" s="69"/>
      <c r="P38" s="69"/>
      <c r="Q38" s="4"/>
      <c r="R38" s="4"/>
      <c r="U38" s="4"/>
      <c r="V38" s="4"/>
      <c r="W38" s="4"/>
      <c r="X38" s="4"/>
      <c r="Y38" s="4"/>
      <c r="Z38" s="4"/>
      <c r="AA38" s="4"/>
      <c r="AB38" s="4"/>
    </row>
    <row r="39" spans="1:18">
      <c r="A39" s="11" t="s">
        <v>1228</v>
      </c>
      <c r="B39" s="39"/>
      <c r="C39" s="39"/>
      <c r="D39" s="2"/>
      <c r="E39" s="2"/>
      <c r="F39" s="4"/>
      <c r="G39" s="2"/>
      <c r="H39" s="2"/>
      <c r="I39" s="2"/>
      <c r="J39" s="2"/>
      <c r="K39" s="2"/>
      <c r="L39" s="2"/>
      <c r="M39" s="2"/>
      <c r="N39" s="2"/>
      <c r="O39" s="69"/>
      <c r="P39" s="69"/>
      <c r="Q39" s="4"/>
      <c r="R39" s="4"/>
    </row>
    <row r="40" spans="1:17">
      <c r="A40" s="48" t="s">
        <v>2</v>
      </c>
      <c r="B40" s="41" t="s">
        <v>495</v>
      </c>
      <c r="C40" s="41" t="s">
        <v>595</v>
      </c>
      <c r="D40" s="42" t="s">
        <v>982</v>
      </c>
      <c r="E40" s="42" t="s">
        <v>7</v>
      </c>
      <c r="F40" s="42" t="s">
        <v>66</v>
      </c>
      <c r="G40" s="42" t="s">
        <v>10</v>
      </c>
      <c r="H40" s="42" t="s">
        <v>1229</v>
      </c>
      <c r="I40" s="42" t="s">
        <v>1230</v>
      </c>
      <c r="J40" s="42" t="s">
        <v>1231</v>
      </c>
      <c r="K40" s="42" t="s">
        <v>1214</v>
      </c>
      <c r="L40" s="42"/>
      <c r="M40" s="42" t="s">
        <v>18</v>
      </c>
      <c r="N40" s="42" t="s">
        <v>599</v>
      </c>
      <c r="O40" s="42"/>
      <c r="P40" s="42" t="s">
        <v>1232</v>
      </c>
      <c r="Q40" s="14" t="s">
        <v>987</v>
      </c>
    </row>
    <row r="41" spans="1:17">
      <c r="A41" s="17" t="s">
        <v>1233</v>
      </c>
      <c r="B41" s="52" t="s">
        <v>1234</v>
      </c>
      <c r="C41" s="52" t="s">
        <v>1234</v>
      </c>
      <c r="D41" s="52" t="s">
        <v>1235</v>
      </c>
      <c r="E41" s="52" t="s">
        <v>1234</v>
      </c>
      <c r="F41" s="42"/>
      <c r="G41" s="12">
        <v>45753</v>
      </c>
      <c r="H41" s="12">
        <f>G41+17</f>
        <v>45770</v>
      </c>
      <c r="I41" s="12">
        <f>G41+25</f>
        <v>45778</v>
      </c>
      <c r="J41" s="12">
        <f>G41+35</f>
        <v>45788</v>
      </c>
      <c r="K41" s="12">
        <f>G41-3</f>
        <v>45750</v>
      </c>
      <c r="L41" s="42" t="s">
        <v>1191</v>
      </c>
      <c r="M41" s="60" t="s">
        <v>1146</v>
      </c>
      <c r="N41" s="12">
        <f>G41-3</f>
        <v>45750</v>
      </c>
      <c r="O41" s="42" t="s">
        <v>1192</v>
      </c>
      <c r="P41" s="42" t="s">
        <v>1045</v>
      </c>
      <c r="Q41" s="12">
        <f>G41-2</f>
        <v>45751</v>
      </c>
    </row>
    <row r="42" spans="1:17">
      <c r="A42" s="17" t="s">
        <v>1236</v>
      </c>
      <c r="B42" s="52" t="s">
        <v>1237</v>
      </c>
      <c r="C42" s="52" t="s">
        <v>1237</v>
      </c>
      <c r="D42" s="52" t="s">
        <v>1238</v>
      </c>
      <c r="E42" s="52" t="s">
        <v>1237</v>
      </c>
      <c r="F42" s="42"/>
      <c r="G42" s="12">
        <f t="shared" ref="G42:K44" si="1">G41+7</f>
        <v>45760</v>
      </c>
      <c r="H42" s="12">
        <f t="shared" si="1"/>
        <v>45777</v>
      </c>
      <c r="I42" s="12">
        <f t="shared" si="1"/>
        <v>45785</v>
      </c>
      <c r="J42" s="12">
        <f t="shared" si="1"/>
        <v>45795</v>
      </c>
      <c r="K42" s="12">
        <f t="shared" si="1"/>
        <v>45757</v>
      </c>
      <c r="L42" s="42" t="s">
        <v>1191</v>
      </c>
      <c r="M42" s="60"/>
      <c r="N42" s="12">
        <f>G42-3</f>
        <v>45757</v>
      </c>
      <c r="O42" s="42" t="s">
        <v>1192</v>
      </c>
      <c r="P42" s="42" t="s">
        <v>1045</v>
      </c>
      <c r="Q42" s="12">
        <f>G42-2</f>
        <v>45758</v>
      </c>
    </row>
    <row r="43" spans="1:17">
      <c r="A43" s="14" t="s">
        <v>1239</v>
      </c>
      <c r="B43" s="52" t="s">
        <v>877</v>
      </c>
      <c r="C43" s="52" t="s">
        <v>877</v>
      </c>
      <c r="D43" s="52" t="s">
        <v>1240</v>
      </c>
      <c r="E43" s="52" t="s">
        <v>877</v>
      </c>
      <c r="F43" s="42"/>
      <c r="G43" s="12">
        <f t="shared" si="1"/>
        <v>45767</v>
      </c>
      <c r="H43" s="12">
        <f t="shared" si="1"/>
        <v>45784</v>
      </c>
      <c r="I43" s="12">
        <f t="shared" si="1"/>
        <v>45792</v>
      </c>
      <c r="J43" s="12">
        <f t="shared" si="1"/>
        <v>45802</v>
      </c>
      <c r="K43" s="12">
        <f t="shared" si="1"/>
        <v>45764</v>
      </c>
      <c r="L43" s="42" t="s">
        <v>1191</v>
      </c>
      <c r="M43" s="60"/>
      <c r="N43" s="12">
        <f>G43-3</f>
        <v>45764</v>
      </c>
      <c r="O43" s="42" t="s">
        <v>1192</v>
      </c>
      <c r="P43" s="42" t="s">
        <v>1045</v>
      </c>
      <c r="Q43" s="12">
        <f>G43-2</f>
        <v>45765</v>
      </c>
    </row>
    <row r="44" spans="1:17">
      <c r="A44" s="17" t="s">
        <v>1241</v>
      </c>
      <c r="B44" s="52" t="s">
        <v>1237</v>
      </c>
      <c r="C44" s="52" t="s">
        <v>1237</v>
      </c>
      <c r="D44" s="52" t="s">
        <v>1242</v>
      </c>
      <c r="E44" s="52" t="s">
        <v>1237</v>
      </c>
      <c r="F44" s="42"/>
      <c r="G44" s="12">
        <f t="shared" si="1"/>
        <v>45774</v>
      </c>
      <c r="H44" s="12">
        <f t="shared" si="1"/>
        <v>45791</v>
      </c>
      <c r="I44" s="12">
        <f t="shared" si="1"/>
        <v>45799</v>
      </c>
      <c r="J44" s="12">
        <f t="shared" si="1"/>
        <v>45809</v>
      </c>
      <c r="K44" s="12">
        <f t="shared" si="1"/>
        <v>45771</v>
      </c>
      <c r="L44" s="42" t="s">
        <v>1191</v>
      </c>
      <c r="M44" s="60"/>
      <c r="N44" s="12">
        <f>G44-3</f>
        <v>45771</v>
      </c>
      <c r="O44" s="42" t="s">
        <v>1192</v>
      </c>
      <c r="P44" s="42" t="s">
        <v>1045</v>
      </c>
      <c r="Q44" s="12">
        <f>G44-2</f>
        <v>45772</v>
      </c>
    </row>
    <row r="45" spans="1:17">
      <c r="A45" s="53"/>
      <c r="B45" s="32"/>
      <c r="C45" s="32"/>
      <c r="D45" s="32"/>
      <c r="E45" s="32"/>
      <c r="F45" s="54"/>
      <c r="G45" s="2"/>
      <c r="H45" s="2"/>
      <c r="I45" s="2"/>
      <c r="J45" s="2"/>
      <c r="K45" s="2"/>
      <c r="L45" s="54"/>
      <c r="M45" s="64"/>
      <c r="N45" s="2"/>
      <c r="O45" s="54"/>
      <c r="P45" s="54"/>
      <c r="Q45" s="2"/>
    </row>
    <row r="46" spans="1:17">
      <c r="A46" s="53"/>
      <c r="B46" s="32"/>
      <c r="C46" s="32"/>
      <c r="D46" s="32"/>
      <c r="E46" s="32"/>
      <c r="F46" s="54"/>
      <c r="G46" s="2"/>
      <c r="H46" s="2"/>
      <c r="I46" s="2"/>
      <c r="J46" s="2"/>
      <c r="K46" s="2"/>
      <c r="L46" s="54"/>
      <c r="M46" s="64"/>
      <c r="N46" s="2"/>
      <c r="O46" s="54"/>
      <c r="P46" s="54"/>
      <c r="Q46" s="2"/>
    </row>
    <row r="47" s="3" customFormat="1" spans="19:19">
      <c r="S47" s="2"/>
    </row>
    <row r="48" spans="1:19">
      <c r="A48" s="38" t="s">
        <v>1243</v>
      </c>
      <c r="B48" s="39"/>
      <c r="C48" s="39"/>
      <c r="D48" s="2"/>
      <c r="E48" s="2"/>
      <c r="F48" s="2"/>
      <c r="G48" s="2"/>
      <c r="H48" s="2"/>
      <c r="I48" s="2"/>
      <c r="J48" s="2"/>
      <c r="K48" s="2"/>
      <c r="L48" s="2"/>
      <c r="M48" s="47"/>
      <c r="N48" s="70"/>
      <c r="O48" s="47"/>
      <c r="P48" s="4"/>
      <c r="Q48" s="2"/>
      <c r="R48" s="4"/>
      <c r="S48" s="2"/>
    </row>
    <row r="49" spans="1:23">
      <c r="A49" s="40" t="s">
        <v>1087</v>
      </c>
      <c r="B49" s="41" t="s">
        <v>495</v>
      </c>
      <c r="C49" s="41" t="s">
        <v>595</v>
      </c>
      <c r="D49" s="42" t="s">
        <v>982</v>
      </c>
      <c r="E49" s="42" t="s">
        <v>7</v>
      </c>
      <c r="F49" s="42" t="s">
        <v>632</v>
      </c>
      <c r="G49" s="40" t="s">
        <v>10</v>
      </c>
      <c r="H49" s="40" t="s">
        <v>1244</v>
      </c>
      <c r="I49" s="12" t="s">
        <v>1229</v>
      </c>
      <c r="J49" s="12" t="s">
        <v>1210</v>
      </c>
      <c r="K49" s="12" t="s">
        <v>1245</v>
      </c>
      <c r="L49" s="12" t="s">
        <v>1246</v>
      </c>
      <c r="M49" s="12" t="s">
        <v>1230</v>
      </c>
      <c r="N49" s="40" t="s">
        <v>1214</v>
      </c>
      <c r="O49" s="40"/>
      <c r="P49" s="40" t="s">
        <v>18</v>
      </c>
      <c r="Q49" s="12" t="s">
        <v>3</v>
      </c>
      <c r="R49" s="40" t="s">
        <v>599</v>
      </c>
      <c r="S49" s="40"/>
      <c r="T49" s="4"/>
      <c r="U49" s="2"/>
      <c r="V49" s="4"/>
      <c r="W49" s="2"/>
    </row>
    <row r="50" spans="1:23">
      <c r="A50" s="16" t="s">
        <v>1247</v>
      </c>
      <c r="B50" s="52" t="s">
        <v>1248</v>
      </c>
      <c r="C50" s="52" t="s">
        <v>1248</v>
      </c>
      <c r="D50" s="52" t="s">
        <v>1249</v>
      </c>
      <c r="E50" s="52" t="s">
        <v>1248</v>
      </c>
      <c r="F50" s="12"/>
      <c r="G50" s="12">
        <v>45749</v>
      </c>
      <c r="H50" s="12">
        <f>G50+18</f>
        <v>45767</v>
      </c>
      <c r="I50" s="12">
        <f>G50+23</f>
        <v>45772</v>
      </c>
      <c r="J50" s="12">
        <f>G50+25</f>
        <v>45774</v>
      </c>
      <c r="K50" s="12">
        <f>G50+32</f>
        <v>45781</v>
      </c>
      <c r="L50" s="12">
        <f>G50+34</f>
        <v>45783</v>
      </c>
      <c r="M50" s="12">
        <f>G50+37</f>
        <v>45786</v>
      </c>
      <c r="N50" s="12">
        <f>G50-2</f>
        <v>45747</v>
      </c>
      <c r="O50" s="12" t="s">
        <v>1191</v>
      </c>
      <c r="P50" s="71" t="s">
        <v>1146</v>
      </c>
      <c r="Q50" s="34" t="s">
        <v>20</v>
      </c>
      <c r="R50" s="12">
        <f>G50-3</f>
        <v>45746</v>
      </c>
      <c r="S50" s="12" t="s">
        <v>1191</v>
      </c>
      <c r="T50" s="4"/>
      <c r="U50" s="2"/>
      <c r="V50" s="4"/>
      <c r="W50" s="2"/>
    </row>
    <row r="51" spans="1:23">
      <c r="A51" s="16" t="s">
        <v>194</v>
      </c>
      <c r="B51" s="13"/>
      <c r="C51" s="13"/>
      <c r="D51" s="52"/>
      <c r="E51" s="14"/>
      <c r="F51" s="12"/>
      <c r="G51" s="12">
        <f>G50+7</f>
        <v>45756</v>
      </c>
      <c r="H51" s="12">
        <f>G51+18</f>
        <v>45774</v>
      </c>
      <c r="I51" s="12">
        <f>G51+23</f>
        <v>45779</v>
      </c>
      <c r="J51" s="12">
        <f>G51+28</f>
        <v>45784</v>
      </c>
      <c r="K51" s="12">
        <f>G51+32</f>
        <v>45788</v>
      </c>
      <c r="L51" s="12">
        <f>G51+34</f>
        <v>45790</v>
      </c>
      <c r="M51" s="12">
        <f>G51+37</f>
        <v>45793</v>
      </c>
      <c r="N51" s="12">
        <f>N50+7</f>
        <v>45754</v>
      </c>
      <c r="O51" s="12" t="s">
        <v>1191</v>
      </c>
      <c r="P51" s="71"/>
      <c r="Q51" s="34"/>
      <c r="R51" s="12">
        <f>R50+7</f>
        <v>45753</v>
      </c>
      <c r="S51" s="12" t="s">
        <v>1191</v>
      </c>
      <c r="T51" s="4"/>
      <c r="U51" s="2"/>
      <c r="V51" s="4"/>
      <c r="W51" s="2"/>
    </row>
    <row r="52" spans="1:23">
      <c r="A52" s="16" t="s">
        <v>1250</v>
      </c>
      <c r="B52" s="52" t="s">
        <v>1251</v>
      </c>
      <c r="C52" s="52" t="s">
        <v>1251</v>
      </c>
      <c r="D52" s="52" t="s">
        <v>1252</v>
      </c>
      <c r="E52" s="52" t="s">
        <v>1251</v>
      </c>
      <c r="F52" s="12"/>
      <c r="G52" s="12">
        <f>G51+7</f>
        <v>45763</v>
      </c>
      <c r="H52" s="12">
        <f>G52+18</f>
        <v>45781</v>
      </c>
      <c r="I52" s="12">
        <f>G52+23</f>
        <v>45786</v>
      </c>
      <c r="J52" s="12">
        <f>G52+28</f>
        <v>45791</v>
      </c>
      <c r="K52" s="12">
        <f>G52+32</f>
        <v>45795</v>
      </c>
      <c r="L52" s="12">
        <f>G52+34</f>
        <v>45797</v>
      </c>
      <c r="M52" s="12">
        <f>G52+37</f>
        <v>45800</v>
      </c>
      <c r="N52" s="12">
        <f>N51+7</f>
        <v>45761</v>
      </c>
      <c r="O52" s="12" t="s">
        <v>1191</v>
      </c>
      <c r="P52" s="71"/>
      <c r="Q52" s="34" t="s">
        <v>30</v>
      </c>
      <c r="R52" s="12">
        <f>R51+7</f>
        <v>45760</v>
      </c>
      <c r="S52" s="12" t="s">
        <v>1191</v>
      </c>
      <c r="T52" s="4"/>
      <c r="U52" s="2"/>
      <c r="V52" s="4"/>
      <c r="W52" s="2"/>
    </row>
    <row r="53" spans="1:23">
      <c r="A53" s="16" t="s">
        <v>1253</v>
      </c>
      <c r="B53" s="52" t="s">
        <v>1254</v>
      </c>
      <c r="C53" s="52" t="s">
        <v>1254</v>
      </c>
      <c r="D53" s="52" t="s">
        <v>1255</v>
      </c>
      <c r="E53" s="52" t="s">
        <v>1254</v>
      </c>
      <c r="F53" s="12"/>
      <c r="G53" s="12">
        <f>G52+7</f>
        <v>45770</v>
      </c>
      <c r="H53" s="12">
        <f>G53+18</f>
        <v>45788</v>
      </c>
      <c r="I53" s="12">
        <f>G53+23</f>
        <v>45793</v>
      </c>
      <c r="J53" s="12">
        <f>G53+28</f>
        <v>45798</v>
      </c>
      <c r="K53" s="12">
        <f>G53+32</f>
        <v>45802</v>
      </c>
      <c r="L53" s="12">
        <f>G53+34</f>
        <v>45804</v>
      </c>
      <c r="M53" s="12">
        <f>G53+37</f>
        <v>45807</v>
      </c>
      <c r="N53" s="12">
        <f>N52+7</f>
        <v>45768</v>
      </c>
      <c r="O53" s="12" t="s">
        <v>1191</v>
      </c>
      <c r="P53" s="71"/>
      <c r="Q53" s="34" t="s">
        <v>30</v>
      </c>
      <c r="R53" s="12">
        <f>R52+7</f>
        <v>45767</v>
      </c>
      <c r="S53" s="12" t="s">
        <v>1191</v>
      </c>
      <c r="T53" s="4"/>
      <c r="U53" s="2"/>
      <c r="V53" s="4"/>
      <c r="W53" s="2"/>
    </row>
    <row r="54" spans="1:23">
      <c r="A54" s="16" t="s">
        <v>1256</v>
      </c>
      <c r="B54" s="52" t="s">
        <v>1257</v>
      </c>
      <c r="C54" s="52" t="s">
        <v>1257</v>
      </c>
      <c r="D54" s="52" t="s">
        <v>1258</v>
      </c>
      <c r="E54" s="52" t="s">
        <v>1257</v>
      </c>
      <c r="F54" s="12"/>
      <c r="G54" s="12">
        <f>G53+7</f>
        <v>45777</v>
      </c>
      <c r="H54" s="12">
        <f>G54+18</f>
        <v>45795</v>
      </c>
      <c r="I54" s="12">
        <f>G54+23</f>
        <v>45800</v>
      </c>
      <c r="J54" s="12">
        <f>G54+28</f>
        <v>45805</v>
      </c>
      <c r="K54" s="12">
        <f>G54+32</f>
        <v>45809</v>
      </c>
      <c r="L54" s="12">
        <f>G54+34</f>
        <v>45811</v>
      </c>
      <c r="M54" s="12">
        <f>G54+37</f>
        <v>45814</v>
      </c>
      <c r="N54" s="12">
        <f>N53+7</f>
        <v>45775</v>
      </c>
      <c r="O54" s="12" t="s">
        <v>1191</v>
      </c>
      <c r="P54" s="71"/>
      <c r="Q54" s="34" t="s">
        <v>30</v>
      </c>
      <c r="R54" s="12">
        <f>R53+7</f>
        <v>45774</v>
      </c>
      <c r="S54" s="12" t="s">
        <v>1191</v>
      </c>
      <c r="T54" s="4"/>
      <c r="U54" s="2"/>
      <c r="V54" s="4"/>
      <c r="W54" s="2"/>
    </row>
    <row r="55" spans="6:19">
      <c r="F55" s="2"/>
      <c r="G55" s="2"/>
      <c r="H55" s="2"/>
      <c r="I55" s="2"/>
      <c r="J55" s="2"/>
      <c r="K55" s="2"/>
      <c r="L55" s="45"/>
      <c r="M55" s="47"/>
      <c r="N55" s="2"/>
      <c r="O55" s="45"/>
      <c r="P55" s="4"/>
      <c r="Q55" s="2"/>
      <c r="R55" s="4"/>
      <c r="S55" s="2"/>
    </row>
    <row r="56" spans="1:19">
      <c r="A56" s="2"/>
      <c r="B56" s="39"/>
      <c r="C56" s="39"/>
      <c r="D56" s="2"/>
      <c r="E56" s="2"/>
      <c r="F56" s="2"/>
      <c r="G56" s="2"/>
      <c r="H56" s="2"/>
      <c r="I56" s="2"/>
      <c r="J56" s="2"/>
      <c r="K56" s="2"/>
      <c r="L56" s="2"/>
      <c r="M56" s="47"/>
      <c r="N56" s="70"/>
      <c r="O56" s="47"/>
      <c r="P56" s="4"/>
      <c r="Q56" s="2"/>
      <c r="R56" s="4"/>
      <c r="S56" s="2"/>
    </row>
    <row r="57" spans="1:18">
      <c r="A57" s="11" t="s">
        <v>1259</v>
      </c>
      <c r="B57" s="39"/>
      <c r="C57" s="39"/>
      <c r="D57" s="4"/>
      <c r="E57" s="4"/>
      <c r="F57" s="4"/>
      <c r="G57" s="47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1:18">
      <c r="A58" s="12" t="s">
        <v>2</v>
      </c>
      <c r="B58" s="13" t="s">
        <v>495</v>
      </c>
      <c r="C58" s="13" t="s">
        <v>595</v>
      </c>
      <c r="D58" s="12" t="s">
        <v>982</v>
      </c>
      <c r="E58" s="12" t="s">
        <v>7</v>
      </c>
      <c r="F58" s="12" t="s">
        <v>82</v>
      </c>
      <c r="G58" s="12" t="s">
        <v>10</v>
      </c>
      <c r="H58" s="12" t="s">
        <v>1244</v>
      </c>
      <c r="I58" s="12" t="s">
        <v>1260</v>
      </c>
      <c r="J58" s="12" t="s">
        <v>1212</v>
      </c>
      <c r="K58" s="12" t="s">
        <v>1261</v>
      </c>
      <c r="L58" s="40" t="s">
        <v>18</v>
      </c>
      <c r="M58" s="13" t="s">
        <v>1214</v>
      </c>
      <c r="N58" s="13"/>
      <c r="O58" s="12" t="s">
        <v>3</v>
      </c>
      <c r="P58" s="14" t="s">
        <v>599</v>
      </c>
      <c r="Q58" s="14"/>
      <c r="R58" s="14" t="s">
        <v>987</v>
      </c>
    </row>
    <row r="59" spans="1:18">
      <c r="A59" s="55" t="s">
        <v>1262</v>
      </c>
      <c r="B59" s="43" t="s">
        <v>1263</v>
      </c>
      <c r="C59" s="56" t="s">
        <v>1264</v>
      </c>
      <c r="D59" s="43" t="s">
        <v>1265</v>
      </c>
      <c r="E59" s="43" t="s">
        <v>1266</v>
      </c>
      <c r="F59" s="14"/>
      <c r="G59" s="12">
        <v>45754</v>
      </c>
      <c r="H59" s="12">
        <f>G59+26</f>
        <v>45780</v>
      </c>
      <c r="I59" s="12">
        <f>G59+30</f>
        <v>45784</v>
      </c>
      <c r="J59" s="12">
        <f>G59+35</f>
        <v>45789</v>
      </c>
      <c r="K59" s="12">
        <f>G59+40</f>
        <v>45794</v>
      </c>
      <c r="L59" s="71" t="s">
        <v>1146</v>
      </c>
      <c r="M59" s="12">
        <f>G59-3</f>
        <v>45751</v>
      </c>
      <c r="N59" s="12" t="s">
        <v>1191</v>
      </c>
      <c r="O59" s="40" t="s">
        <v>48</v>
      </c>
      <c r="P59" s="12">
        <f>G59-3</f>
        <v>45751</v>
      </c>
      <c r="Q59" s="14" t="s">
        <v>1192</v>
      </c>
      <c r="R59" s="12">
        <f>G59-2</f>
        <v>45752</v>
      </c>
    </row>
    <row r="60" spans="1:18">
      <c r="A60" s="16" t="s">
        <v>1267</v>
      </c>
      <c r="B60" s="43" t="s">
        <v>1268</v>
      </c>
      <c r="C60" s="16" t="s">
        <v>1216</v>
      </c>
      <c r="D60" s="43" t="s">
        <v>1269</v>
      </c>
      <c r="E60" s="43" t="s">
        <v>1270</v>
      </c>
      <c r="F60" s="14"/>
      <c r="G60" s="12">
        <f>G59+7</f>
        <v>45761</v>
      </c>
      <c r="H60" s="12">
        <f>G60+26</f>
        <v>45787</v>
      </c>
      <c r="I60" s="12">
        <f t="shared" ref="I60:K62" si="2">I59+7</f>
        <v>45791</v>
      </c>
      <c r="J60" s="12">
        <f t="shared" si="2"/>
        <v>45796</v>
      </c>
      <c r="K60" s="12">
        <f t="shared" si="2"/>
        <v>45801</v>
      </c>
      <c r="L60" s="71"/>
      <c r="M60" s="12">
        <f>G60-3</f>
        <v>45758</v>
      </c>
      <c r="N60" s="12" t="s">
        <v>1191</v>
      </c>
      <c r="O60" s="40" t="s">
        <v>48</v>
      </c>
      <c r="P60" s="12">
        <f>G60-3</f>
        <v>45758</v>
      </c>
      <c r="Q60" s="14" t="s">
        <v>1192</v>
      </c>
      <c r="R60" s="12">
        <f>G60-2</f>
        <v>45759</v>
      </c>
    </row>
    <row r="61" spans="1:18">
      <c r="A61" s="16" t="s">
        <v>363</v>
      </c>
      <c r="B61" s="16"/>
      <c r="C61" s="56"/>
      <c r="D61" s="16"/>
      <c r="E61" s="16"/>
      <c r="F61" s="14"/>
      <c r="G61" s="12">
        <f>G60+7</f>
        <v>45768</v>
      </c>
      <c r="H61" s="12">
        <f>G61+26</f>
        <v>45794</v>
      </c>
      <c r="I61" s="12">
        <f t="shared" si="2"/>
        <v>45798</v>
      </c>
      <c r="J61" s="12">
        <f t="shared" si="2"/>
        <v>45803</v>
      </c>
      <c r="K61" s="12">
        <f t="shared" si="2"/>
        <v>45808</v>
      </c>
      <c r="L61" s="71"/>
      <c r="M61" s="12">
        <f>G61-3</f>
        <v>45765</v>
      </c>
      <c r="N61" s="12" t="s">
        <v>1191</v>
      </c>
      <c r="O61" s="40" t="s">
        <v>48</v>
      </c>
      <c r="P61" s="12">
        <f>G61-3</f>
        <v>45765</v>
      </c>
      <c r="Q61" s="14" t="s">
        <v>1192</v>
      </c>
      <c r="R61" s="12">
        <f>G61-2</f>
        <v>45766</v>
      </c>
    </row>
    <row r="62" spans="1:18">
      <c r="A62" s="16" t="s">
        <v>1271</v>
      </c>
      <c r="B62" s="43" t="s">
        <v>1272</v>
      </c>
      <c r="C62" s="56" t="s">
        <v>1273</v>
      </c>
      <c r="D62" s="52" t="s">
        <v>1274</v>
      </c>
      <c r="E62" s="43" t="s">
        <v>1275</v>
      </c>
      <c r="F62" s="14"/>
      <c r="G62" s="12">
        <f>G61+7</f>
        <v>45775</v>
      </c>
      <c r="H62" s="12">
        <f>G62+26</f>
        <v>45801</v>
      </c>
      <c r="I62" s="12">
        <f t="shared" si="2"/>
        <v>45805</v>
      </c>
      <c r="J62" s="12">
        <f t="shared" si="2"/>
        <v>45810</v>
      </c>
      <c r="K62" s="12">
        <f t="shared" si="2"/>
        <v>45815</v>
      </c>
      <c r="L62" s="71"/>
      <c r="M62" s="12">
        <f>G62-3</f>
        <v>45772</v>
      </c>
      <c r="N62" s="12" t="s">
        <v>1191</v>
      </c>
      <c r="O62" s="40" t="s">
        <v>48</v>
      </c>
      <c r="P62" s="12">
        <f>G62-3</f>
        <v>45772</v>
      </c>
      <c r="Q62" s="14" t="s">
        <v>1192</v>
      </c>
      <c r="R62" s="12">
        <f>G62-2</f>
        <v>45773</v>
      </c>
    </row>
    <row r="63" spans="1:18">
      <c r="A63" s="57"/>
      <c r="B63" s="31"/>
      <c r="C63" s="58"/>
      <c r="D63" s="31"/>
      <c r="E63" s="31"/>
      <c r="F63" s="4"/>
      <c r="G63" s="2"/>
      <c r="H63" s="2"/>
      <c r="I63" s="2"/>
      <c r="J63" s="2"/>
      <c r="K63" s="2"/>
      <c r="L63" s="72"/>
      <c r="M63" s="2"/>
      <c r="N63" s="2"/>
      <c r="O63" s="45"/>
      <c r="P63" s="2"/>
      <c r="Q63" s="4"/>
      <c r="R63" s="2"/>
    </row>
    <row r="64" spans="1:18">
      <c r="A64" s="59"/>
      <c r="B64" s="39"/>
      <c r="D64" s="2"/>
      <c r="E64" s="2"/>
      <c r="F64" s="4"/>
      <c r="G64" s="2"/>
      <c r="H64" s="2"/>
      <c r="I64" s="2"/>
      <c r="J64" s="2"/>
      <c r="K64" s="2"/>
      <c r="L64" s="2"/>
      <c r="M64" s="2"/>
      <c r="N64" s="2"/>
      <c r="O64" s="69"/>
      <c r="P64" s="69"/>
      <c r="Q64" s="4"/>
      <c r="R64" s="4"/>
    </row>
    <row r="65" spans="1:15">
      <c r="A65" s="4" t="s">
        <v>1276</v>
      </c>
      <c r="B65" s="79"/>
      <c r="C65" s="80"/>
      <c r="D65" s="81"/>
      <c r="E65" s="81"/>
      <c r="F65" s="82"/>
      <c r="G65" s="83"/>
      <c r="H65" s="84"/>
      <c r="I65" s="80"/>
      <c r="J65" s="45"/>
      <c r="K65" s="4"/>
      <c r="L65" s="4"/>
      <c r="M65" s="4"/>
      <c r="N65" s="4"/>
      <c r="O65" s="4"/>
    </row>
    <row r="66" spans="1:14">
      <c r="A66" s="85" t="s">
        <v>2</v>
      </c>
      <c r="B66" s="86" t="s">
        <v>4</v>
      </c>
      <c r="C66" s="85" t="s">
        <v>288</v>
      </c>
      <c r="D66" s="87" t="s">
        <v>289</v>
      </c>
      <c r="E66" s="88" t="s">
        <v>290</v>
      </c>
      <c r="F66" s="89" t="s">
        <v>7</v>
      </c>
      <c r="G66" s="90" t="s">
        <v>309</v>
      </c>
      <c r="H66" s="91" t="s">
        <v>1277</v>
      </c>
      <c r="I66" s="91" t="s">
        <v>18</v>
      </c>
      <c r="J66" s="14" t="s">
        <v>987</v>
      </c>
      <c r="K66" s="4"/>
      <c r="L66" s="4"/>
      <c r="M66" s="4"/>
      <c r="N66" s="4"/>
    </row>
    <row r="67" spans="1:18">
      <c r="A67" s="92" t="s">
        <v>394</v>
      </c>
      <c r="B67" s="93">
        <v>1207</v>
      </c>
      <c r="C67" s="93">
        <v>21</v>
      </c>
      <c r="D67" s="94" t="s">
        <v>395</v>
      </c>
      <c r="E67" s="95" t="s">
        <v>87</v>
      </c>
      <c r="F67" s="96" t="s">
        <v>396</v>
      </c>
      <c r="G67" s="97">
        <v>45748</v>
      </c>
      <c r="H67" s="98">
        <f>G67+25</f>
        <v>45773</v>
      </c>
      <c r="I67" s="61" t="s">
        <v>331</v>
      </c>
      <c r="J67" s="128">
        <f>G67-2</f>
        <v>45746</v>
      </c>
      <c r="K67" s="2"/>
      <c r="L67" s="2"/>
      <c r="M67" s="2"/>
      <c r="N67" s="4"/>
      <c r="O67" s="45"/>
      <c r="P67" s="2"/>
      <c r="Q67" s="4"/>
      <c r="R67" s="2"/>
    </row>
    <row r="68" spans="1:18">
      <c r="A68" s="92" t="s">
        <v>397</v>
      </c>
      <c r="B68" s="93">
        <v>1208</v>
      </c>
      <c r="C68" s="93">
        <v>25</v>
      </c>
      <c r="D68" s="94" t="s">
        <v>398</v>
      </c>
      <c r="E68" s="95" t="s">
        <v>87</v>
      </c>
      <c r="F68" s="96" t="s">
        <v>399</v>
      </c>
      <c r="G68" s="97">
        <v>45755</v>
      </c>
      <c r="H68" s="98">
        <f>G68+25</f>
        <v>45780</v>
      </c>
      <c r="I68" s="62"/>
      <c r="J68" s="128">
        <f>G68-2</f>
        <v>45753</v>
      </c>
      <c r="K68" s="2"/>
      <c r="L68" s="2"/>
      <c r="M68" s="2"/>
      <c r="N68" s="4"/>
      <c r="O68" s="45"/>
      <c r="P68" s="2"/>
      <c r="Q68" s="4"/>
      <c r="R68" s="2"/>
    </row>
    <row r="69" spans="1:18">
      <c r="A69" s="92" t="s">
        <v>400</v>
      </c>
      <c r="B69" s="93">
        <v>1209</v>
      </c>
      <c r="C69" s="93">
        <v>19</v>
      </c>
      <c r="D69" s="94" t="s">
        <v>401</v>
      </c>
      <c r="E69" s="95" t="s">
        <v>87</v>
      </c>
      <c r="F69" s="96" t="s">
        <v>402</v>
      </c>
      <c r="G69" s="97">
        <v>45762</v>
      </c>
      <c r="H69" s="98">
        <f>G69+25</f>
        <v>45787</v>
      </c>
      <c r="I69" s="62"/>
      <c r="J69" s="128">
        <f>G69-2</f>
        <v>45760</v>
      </c>
      <c r="K69" s="2"/>
      <c r="L69" s="2"/>
      <c r="M69" s="2"/>
      <c r="N69" s="4"/>
      <c r="O69" s="45"/>
      <c r="P69" s="2"/>
      <c r="Q69" s="4"/>
      <c r="R69" s="2"/>
    </row>
    <row r="70" spans="1:18">
      <c r="A70" s="92" t="s">
        <v>405</v>
      </c>
      <c r="B70" s="93">
        <v>1210</v>
      </c>
      <c r="C70" s="93">
        <v>40</v>
      </c>
      <c r="D70" s="99" t="s">
        <v>406</v>
      </c>
      <c r="E70" s="95" t="s">
        <v>87</v>
      </c>
      <c r="F70" s="96" t="s">
        <v>1278</v>
      </c>
      <c r="G70" s="97">
        <v>45769</v>
      </c>
      <c r="H70" s="98">
        <f>G70+25</f>
        <v>45794</v>
      </c>
      <c r="I70" s="62"/>
      <c r="J70" s="128">
        <f>G70-2</f>
        <v>45767</v>
      </c>
      <c r="K70" s="2"/>
      <c r="L70" s="2"/>
      <c r="M70" s="2"/>
      <c r="N70" s="4"/>
      <c r="O70" s="45"/>
      <c r="P70" s="2"/>
      <c r="Q70" s="4"/>
      <c r="R70" s="2"/>
    </row>
    <row r="71" spans="1:18">
      <c r="A71" s="92" t="s">
        <v>1279</v>
      </c>
      <c r="B71" s="93">
        <v>1211</v>
      </c>
      <c r="C71" s="93">
        <v>15</v>
      </c>
      <c r="D71" s="99" t="s">
        <v>1280</v>
      </c>
      <c r="E71" s="95" t="s">
        <v>87</v>
      </c>
      <c r="F71" s="96" t="s">
        <v>1281</v>
      </c>
      <c r="G71" s="97">
        <v>45776</v>
      </c>
      <c r="H71" s="98">
        <f>G71+25</f>
        <v>45801</v>
      </c>
      <c r="I71" s="63"/>
      <c r="J71" s="128">
        <f>G71-2</f>
        <v>45774</v>
      </c>
      <c r="K71" s="2"/>
      <c r="L71" s="2"/>
      <c r="M71" s="2"/>
      <c r="N71" s="4"/>
      <c r="O71" s="45"/>
      <c r="P71" s="2"/>
      <c r="Q71" s="4"/>
      <c r="R71" s="2"/>
    </row>
    <row r="72" spans="1:18">
      <c r="A72" s="57"/>
      <c r="B72" s="100"/>
      <c r="C72" s="100"/>
      <c r="D72" s="101"/>
      <c r="E72" s="102"/>
      <c r="F72" s="100"/>
      <c r="G72" s="103"/>
      <c r="H72" s="2"/>
      <c r="I72" s="64"/>
      <c r="J72" s="2"/>
      <c r="K72" s="2"/>
      <c r="L72" s="2"/>
      <c r="M72" s="2"/>
      <c r="N72" s="4"/>
      <c r="O72" s="45"/>
      <c r="P72" s="2"/>
      <c r="Q72" s="4"/>
      <c r="R72" s="2"/>
    </row>
    <row r="73" spans="1:18">
      <c r="A73" s="4"/>
      <c r="B73" s="39"/>
      <c r="C73" s="39"/>
      <c r="D73" s="2"/>
      <c r="E73" s="2"/>
      <c r="F73" s="2"/>
      <c r="G73" s="2"/>
      <c r="H73" s="104"/>
      <c r="I73" s="2"/>
      <c r="J73" s="2"/>
      <c r="K73" s="2"/>
      <c r="L73" s="4"/>
      <c r="M73" s="4"/>
      <c r="N73" s="4"/>
      <c r="O73" s="4"/>
      <c r="P73" s="4"/>
      <c r="Q73" s="4"/>
      <c r="R73" s="4"/>
    </row>
    <row r="74" spans="1:18">
      <c r="A74" s="11" t="s">
        <v>1282</v>
      </c>
      <c r="B74" s="39"/>
      <c r="C74" s="39"/>
      <c r="D74" s="4"/>
      <c r="E74" s="4"/>
      <c r="F74" s="4"/>
      <c r="G74" s="47"/>
      <c r="H74" s="105"/>
      <c r="I74" s="4"/>
      <c r="J74" s="4"/>
      <c r="K74" s="4"/>
      <c r="L74" s="4"/>
      <c r="M74" s="4"/>
      <c r="N74" s="4"/>
      <c r="O74" s="4"/>
      <c r="P74" s="4"/>
      <c r="Q74" s="4"/>
      <c r="R74" s="4"/>
    </row>
    <row r="75" spans="1:20">
      <c r="A75" s="12" t="s">
        <v>2</v>
      </c>
      <c r="B75" s="13" t="s">
        <v>495</v>
      </c>
      <c r="C75" s="13" t="s">
        <v>595</v>
      </c>
      <c r="D75" s="14" t="s">
        <v>982</v>
      </c>
      <c r="E75" s="12" t="s">
        <v>7</v>
      </c>
      <c r="F75" s="20" t="s">
        <v>66</v>
      </c>
      <c r="G75" s="12" t="s">
        <v>10</v>
      </c>
      <c r="H75" s="12" t="s">
        <v>1283</v>
      </c>
      <c r="I75" s="12" t="s">
        <v>1284</v>
      </c>
      <c r="J75" s="12" t="s">
        <v>1285</v>
      </c>
      <c r="K75" s="12" t="s">
        <v>1286</v>
      </c>
      <c r="L75" s="12" t="s">
        <v>1287</v>
      </c>
      <c r="M75" s="12" t="s">
        <v>1288</v>
      </c>
      <c r="N75" s="13" t="s">
        <v>1214</v>
      </c>
      <c r="O75" s="13"/>
      <c r="P75" s="12" t="s">
        <v>18</v>
      </c>
      <c r="Q75" s="12" t="s">
        <v>3</v>
      </c>
      <c r="R75" s="14" t="s">
        <v>599</v>
      </c>
      <c r="S75" s="14"/>
      <c r="T75" s="14" t="s">
        <v>987</v>
      </c>
    </row>
    <row r="76" spans="1:20">
      <c r="A76" s="16" t="s">
        <v>194</v>
      </c>
      <c r="B76" s="34"/>
      <c r="C76" s="34"/>
      <c r="D76" s="49"/>
      <c r="E76" s="34"/>
      <c r="F76" s="49"/>
      <c r="G76" s="12">
        <v>45753</v>
      </c>
      <c r="H76" s="12" t="s">
        <v>1097</v>
      </c>
      <c r="I76" s="12">
        <f>G76+33</f>
        <v>45786</v>
      </c>
      <c r="J76" s="12">
        <f>G76+34</f>
        <v>45787</v>
      </c>
      <c r="K76" s="12">
        <f>G76+37</f>
        <v>45790</v>
      </c>
      <c r="L76" s="12">
        <f>G76+39</f>
        <v>45792</v>
      </c>
      <c r="M76" s="12">
        <f>G76+43</f>
        <v>45796</v>
      </c>
      <c r="N76" s="12">
        <f>G76-3</f>
        <v>45750</v>
      </c>
      <c r="O76" s="12" t="s">
        <v>1191</v>
      </c>
      <c r="P76" s="60" t="s">
        <v>331</v>
      </c>
      <c r="Q76" s="12"/>
      <c r="R76" s="12">
        <f>G76-3</f>
        <v>45750</v>
      </c>
      <c r="S76" s="14" t="s">
        <v>1192</v>
      </c>
      <c r="T76" s="12">
        <f>G76-2</f>
        <v>45751</v>
      </c>
    </row>
    <row r="77" spans="1:20">
      <c r="A77" s="106" t="s">
        <v>1289</v>
      </c>
      <c r="B77" s="107" t="s">
        <v>1290</v>
      </c>
      <c r="C77" s="107" t="s">
        <v>1291</v>
      </c>
      <c r="D77" s="49" t="s">
        <v>1292</v>
      </c>
      <c r="E77" s="107" t="s">
        <v>1293</v>
      </c>
      <c r="F77" s="49"/>
      <c r="G77" s="12">
        <f>G76+7</f>
        <v>45760</v>
      </c>
      <c r="H77" s="12" t="s">
        <v>1097</v>
      </c>
      <c r="I77" s="12">
        <f>G77+33</f>
        <v>45793</v>
      </c>
      <c r="J77" s="12">
        <f>G77+34</f>
        <v>45794</v>
      </c>
      <c r="K77" s="12">
        <f>G77+37</f>
        <v>45797</v>
      </c>
      <c r="L77" s="12">
        <f>G77+39</f>
        <v>45799</v>
      </c>
      <c r="M77" s="12">
        <v>45643</v>
      </c>
      <c r="N77" s="12">
        <f>G77-3</f>
        <v>45757</v>
      </c>
      <c r="O77" s="12" t="s">
        <v>1191</v>
      </c>
      <c r="P77" s="60"/>
      <c r="Q77" s="12" t="s">
        <v>48</v>
      </c>
      <c r="R77" s="12">
        <f>G77-3</f>
        <v>45757</v>
      </c>
      <c r="S77" s="14" t="s">
        <v>1192</v>
      </c>
      <c r="T77" s="12">
        <f>G77-2</f>
        <v>45758</v>
      </c>
    </row>
    <row r="78" spans="1:20">
      <c r="A78" s="17" t="s">
        <v>1294</v>
      </c>
      <c r="B78" s="34" t="s">
        <v>1295</v>
      </c>
      <c r="C78" s="16" t="s">
        <v>1295</v>
      </c>
      <c r="D78" s="16" t="s">
        <v>1296</v>
      </c>
      <c r="E78" s="34" t="s">
        <v>1295</v>
      </c>
      <c r="F78" s="49"/>
      <c r="G78" s="12">
        <f>G77+7</f>
        <v>45767</v>
      </c>
      <c r="H78" s="12" t="s">
        <v>1097</v>
      </c>
      <c r="I78" s="12">
        <f>G78+33</f>
        <v>45800</v>
      </c>
      <c r="J78" s="12">
        <f>G78+34</f>
        <v>45801</v>
      </c>
      <c r="K78" s="12">
        <f>G78+37</f>
        <v>45804</v>
      </c>
      <c r="L78" s="12">
        <f>G78+39</f>
        <v>45806</v>
      </c>
      <c r="M78" s="12">
        <f>G78+43</f>
        <v>45810</v>
      </c>
      <c r="N78" s="12">
        <f>G78-3</f>
        <v>45764</v>
      </c>
      <c r="O78" s="12" t="s">
        <v>1191</v>
      </c>
      <c r="P78" s="60"/>
      <c r="Q78" s="12" t="s">
        <v>1045</v>
      </c>
      <c r="R78" s="12">
        <f>G78-3</f>
        <v>45764</v>
      </c>
      <c r="S78" s="14" t="s">
        <v>1192</v>
      </c>
      <c r="T78" s="12">
        <f>G78-2</f>
        <v>45765</v>
      </c>
    </row>
    <row r="79" spans="1:20">
      <c r="A79" s="17" t="s">
        <v>1297</v>
      </c>
      <c r="B79" s="34" t="s">
        <v>1298</v>
      </c>
      <c r="C79" s="43" t="s">
        <v>1299</v>
      </c>
      <c r="D79" s="49" t="s">
        <v>1300</v>
      </c>
      <c r="E79" s="108" t="s">
        <v>1301</v>
      </c>
      <c r="F79" s="49"/>
      <c r="G79" s="12">
        <f>G78+7</f>
        <v>45774</v>
      </c>
      <c r="H79" s="12" t="s">
        <v>1097</v>
      </c>
      <c r="I79" s="12">
        <f>G79+33</f>
        <v>45807</v>
      </c>
      <c r="J79" s="12">
        <f>G79+34</f>
        <v>45808</v>
      </c>
      <c r="K79" s="12">
        <f>G79+37</f>
        <v>45811</v>
      </c>
      <c r="L79" s="12">
        <f>G79+39</f>
        <v>45813</v>
      </c>
      <c r="M79" s="12">
        <f>G79+43</f>
        <v>45817</v>
      </c>
      <c r="N79" s="12">
        <f>G79-3</f>
        <v>45771</v>
      </c>
      <c r="O79" s="12" t="s">
        <v>1191</v>
      </c>
      <c r="P79" s="60"/>
      <c r="Q79" s="12" t="s">
        <v>48</v>
      </c>
      <c r="R79" s="12">
        <f>G79-3</f>
        <v>45771</v>
      </c>
      <c r="S79" s="14" t="s">
        <v>1192</v>
      </c>
      <c r="T79" s="12">
        <f>G79-2</f>
        <v>45772</v>
      </c>
    </row>
    <row r="80" s="1" customFormat="1" spans="1:19">
      <c r="A80" s="3"/>
      <c r="B80" s="69"/>
      <c r="C80" s="69"/>
      <c r="D80" s="59"/>
      <c r="E80" s="59"/>
      <c r="F80" s="51"/>
      <c r="G80" s="51"/>
      <c r="H80" s="51"/>
      <c r="I80" s="51"/>
      <c r="J80" s="51"/>
      <c r="K80" s="51"/>
      <c r="L80" s="51"/>
      <c r="M80" s="51"/>
      <c r="N80" s="129"/>
      <c r="O80" s="51"/>
      <c r="P80" s="51"/>
      <c r="Q80" s="3"/>
      <c r="R80" s="51"/>
      <c r="S80" s="50"/>
    </row>
    <row r="81" s="4" customFormat="1" spans="1:12">
      <c r="A81" s="2"/>
      <c r="B81" s="39"/>
      <c r="C81" s="39"/>
      <c r="D81" s="2"/>
      <c r="E81" s="2"/>
      <c r="F81" s="2"/>
      <c r="G81" s="2"/>
      <c r="H81" s="2"/>
      <c r="I81" s="2"/>
      <c r="J81" s="130"/>
      <c r="K81" s="2"/>
      <c r="L81" s="2"/>
    </row>
    <row r="82" spans="1:7">
      <c r="A82" s="11" t="s">
        <v>1302</v>
      </c>
      <c r="G82" s="7"/>
    </row>
    <row r="83" spans="1:15">
      <c r="A83" s="48" t="s">
        <v>2</v>
      </c>
      <c r="B83" s="13" t="s">
        <v>495</v>
      </c>
      <c r="C83" s="13" t="s">
        <v>595</v>
      </c>
      <c r="D83" s="14" t="s">
        <v>982</v>
      </c>
      <c r="E83" s="13" t="s">
        <v>7</v>
      </c>
      <c r="F83" s="14" t="s">
        <v>180</v>
      </c>
      <c r="G83" s="12" t="s">
        <v>10</v>
      </c>
      <c r="H83" s="15" t="s">
        <v>1303</v>
      </c>
      <c r="I83" s="67" t="s">
        <v>18</v>
      </c>
      <c r="J83" s="67" t="s">
        <v>3</v>
      </c>
      <c r="K83" s="14" t="s">
        <v>599</v>
      </c>
      <c r="L83" s="14"/>
      <c r="M83" s="131" t="s">
        <v>1304</v>
      </c>
      <c r="N83" s="131"/>
      <c r="O83" s="14" t="s">
        <v>987</v>
      </c>
    </row>
    <row r="84" spans="1:20">
      <c r="A84" s="17" t="s">
        <v>1305</v>
      </c>
      <c r="B84" s="109">
        <v>22</v>
      </c>
      <c r="C84" s="109">
        <v>93</v>
      </c>
      <c r="D84" s="109" t="s">
        <v>1306</v>
      </c>
      <c r="E84" s="109">
        <v>22</v>
      </c>
      <c r="F84" s="12"/>
      <c r="G84" s="12">
        <v>45751</v>
      </c>
      <c r="H84" s="12">
        <f>G84+23</f>
        <v>45774</v>
      </c>
      <c r="I84" s="132" t="s">
        <v>477</v>
      </c>
      <c r="J84" s="133" t="s">
        <v>808</v>
      </c>
      <c r="K84" s="12">
        <f>G84-3</f>
        <v>45748</v>
      </c>
      <c r="L84" s="14" t="s">
        <v>1147</v>
      </c>
      <c r="M84" s="12">
        <f>G84-3</f>
        <v>45748</v>
      </c>
      <c r="N84" s="12" t="s">
        <v>1191</v>
      </c>
      <c r="O84" s="12">
        <f>G84-2</f>
        <v>45749</v>
      </c>
      <c r="T84" s="8" t="s">
        <v>592</v>
      </c>
    </row>
    <row r="85" spans="1:15">
      <c r="A85" s="17" t="s">
        <v>1307</v>
      </c>
      <c r="B85" s="109" t="s">
        <v>1308</v>
      </c>
      <c r="C85" s="109">
        <v>2</v>
      </c>
      <c r="D85" s="109" t="s">
        <v>1309</v>
      </c>
      <c r="E85" s="109" t="s">
        <v>1308</v>
      </c>
      <c r="F85" s="110"/>
      <c r="G85" s="12">
        <f t="shared" ref="G85:H87" si="3">G84+7</f>
        <v>45758</v>
      </c>
      <c r="H85" s="12">
        <f t="shared" si="3"/>
        <v>45781</v>
      </c>
      <c r="I85" s="132"/>
      <c r="J85" s="133" t="s">
        <v>1310</v>
      </c>
      <c r="K85" s="12">
        <f>G85-3</f>
        <v>45755</v>
      </c>
      <c r="L85" s="14" t="s">
        <v>1147</v>
      </c>
      <c r="M85" s="12">
        <f>G85-3</f>
        <v>45755</v>
      </c>
      <c r="N85" s="12" t="s">
        <v>1191</v>
      </c>
      <c r="O85" s="12">
        <f>G85-2</f>
        <v>45756</v>
      </c>
    </row>
    <row r="86" spans="1:15">
      <c r="A86" s="17" t="s">
        <v>1311</v>
      </c>
      <c r="B86" s="109" t="s">
        <v>1312</v>
      </c>
      <c r="C86" s="109" t="s">
        <v>1312</v>
      </c>
      <c r="D86" s="111" t="s">
        <v>1313</v>
      </c>
      <c r="E86" s="109" t="s">
        <v>1312</v>
      </c>
      <c r="F86" s="12"/>
      <c r="G86" s="12">
        <f t="shared" si="3"/>
        <v>45765</v>
      </c>
      <c r="H86" s="12">
        <f t="shared" si="3"/>
        <v>45788</v>
      </c>
      <c r="I86" s="132"/>
      <c r="J86" s="133" t="s">
        <v>808</v>
      </c>
      <c r="K86" s="12">
        <f>G86-3</f>
        <v>45762</v>
      </c>
      <c r="L86" s="14" t="s">
        <v>1147</v>
      </c>
      <c r="M86" s="12">
        <f>G86-3</f>
        <v>45762</v>
      </c>
      <c r="N86" s="12" t="s">
        <v>1191</v>
      </c>
      <c r="O86" s="12">
        <f>G86-2</f>
        <v>45763</v>
      </c>
    </row>
    <row r="87" spans="1:15">
      <c r="A87" s="17" t="s">
        <v>1314</v>
      </c>
      <c r="B87" s="109" t="s">
        <v>1315</v>
      </c>
      <c r="C87" s="109" t="s">
        <v>1315</v>
      </c>
      <c r="D87" s="109" t="s">
        <v>1316</v>
      </c>
      <c r="E87" s="109" t="s">
        <v>1315</v>
      </c>
      <c r="F87" s="110"/>
      <c r="G87" s="12">
        <f t="shared" si="3"/>
        <v>45772</v>
      </c>
      <c r="H87" s="12">
        <f t="shared" si="3"/>
        <v>45795</v>
      </c>
      <c r="I87" s="132"/>
      <c r="J87" s="133" t="s">
        <v>1045</v>
      </c>
      <c r="K87" s="12">
        <f>G87-3</f>
        <v>45769</v>
      </c>
      <c r="L87" s="14" t="s">
        <v>1147</v>
      </c>
      <c r="M87" s="12">
        <f>G87-3</f>
        <v>45769</v>
      </c>
      <c r="N87" s="12" t="s">
        <v>1191</v>
      </c>
      <c r="O87" s="12">
        <f>G87-2</f>
        <v>45770</v>
      </c>
    </row>
    <row r="88" spans="6:15">
      <c r="F88" s="2"/>
      <c r="G88" s="2"/>
      <c r="H88" s="2"/>
      <c r="I88" s="51"/>
      <c r="J88" s="134"/>
      <c r="K88" s="2"/>
      <c r="L88" s="4"/>
      <c r="M88" s="2"/>
      <c r="N88" s="2"/>
      <c r="O88" s="2"/>
    </row>
    <row r="89" spans="1:14">
      <c r="A89" s="47"/>
      <c r="B89" s="39"/>
      <c r="C89" s="39"/>
      <c r="D89" s="4"/>
      <c r="E89" s="4"/>
      <c r="F89" s="39"/>
      <c r="G89" s="39"/>
      <c r="H89" s="69"/>
      <c r="I89" s="69"/>
      <c r="J89" s="69"/>
      <c r="K89" s="69"/>
      <c r="L89" s="39"/>
      <c r="M89" s="4"/>
      <c r="N89" s="4"/>
    </row>
    <row r="90" spans="1:7">
      <c r="A90" s="11" t="s">
        <v>1317</v>
      </c>
      <c r="G90" s="7"/>
    </row>
    <row r="91" spans="1:18">
      <c r="A91" s="48" t="s">
        <v>2</v>
      </c>
      <c r="B91" s="13" t="s">
        <v>495</v>
      </c>
      <c r="C91" s="13" t="s">
        <v>595</v>
      </c>
      <c r="D91" s="14" t="s">
        <v>982</v>
      </c>
      <c r="E91" s="13" t="s">
        <v>7</v>
      </c>
      <c r="F91" s="12" t="s">
        <v>6</v>
      </c>
      <c r="G91" s="15" t="s">
        <v>10</v>
      </c>
      <c r="H91" s="15" t="s">
        <v>596</v>
      </c>
      <c r="I91" s="15" t="s">
        <v>1318</v>
      </c>
      <c r="J91" s="15" t="s">
        <v>1319</v>
      </c>
      <c r="K91" s="15" t="s">
        <v>1320</v>
      </c>
      <c r="L91" s="15" t="s">
        <v>1321</v>
      </c>
      <c r="M91" s="15" t="s">
        <v>1322</v>
      </c>
      <c r="N91" s="135" t="s">
        <v>18</v>
      </c>
      <c r="O91" s="15" t="s">
        <v>3</v>
      </c>
      <c r="P91" s="14" t="s">
        <v>599</v>
      </c>
      <c r="Q91" s="14"/>
      <c r="R91" s="14" t="s">
        <v>987</v>
      </c>
    </row>
    <row r="92" ht="14.25" customHeight="1" spans="1:18">
      <c r="A92" s="14" t="s">
        <v>1323</v>
      </c>
      <c r="B92" s="109">
        <v>149</v>
      </c>
      <c r="C92" s="109">
        <v>149</v>
      </c>
      <c r="D92" s="14" t="s">
        <v>1324</v>
      </c>
      <c r="E92" s="109">
        <v>149</v>
      </c>
      <c r="F92" s="12"/>
      <c r="G92" s="12">
        <v>45754</v>
      </c>
      <c r="H92" s="12">
        <f>G92+9</f>
        <v>45763</v>
      </c>
      <c r="I92" s="12">
        <f>G92+37</f>
        <v>45791</v>
      </c>
      <c r="J92" s="12">
        <f>G92+39</f>
        <v>45793</v>
      </c>
      <c r="K92" s="12">
        <f>G92+42</f>
        <v>45796</v>
      </c>
      <c r="L92" s="12">
        <f>G92+44</f>
        <v>45798</v>
      </c>
      <c r="M92" s="12">
        <f>G92+46</f>
        <v>45800</v>
      </c>
      <c r="N92" s="136" t="s">
        <v>477</v>
      </c>
      <c r="O92" s="133" t="s">
        <v>1045</v>
      </c>
      <c r="P92" s="12">
        <f>G92-3</f>
        <v>45751</v>
      </c>
      <c r="Q92" s="14" t="s">
        <v>1147</v>
      </c>
      <c r="R92" s="12">
        <f>G92-2</f>
        <v>45752</v>
      </c>
    </row>
    <row r="93" spans="1:18">
      <c r="A93" s="17" t="s">
        <v>1325</v>
      </c>
      <c r="B93" s="109">
        <v>85</v>
      </c>
      <c r="C93" s="109">
        <v>85</v>
      </c>
      <c r="D93" s="17" t="s">
        <v>1326</v>
      </c>
      <c r="E93" s="109">
        <v>85</v>
      </c>
      <c r="F93" s="12"/>
      <c r="G93" s="12">
        <f t="shared" ref="G93:M95" si="4">G92+7</f>
        <v>45761</v>
      </c>
      <c r="H93" s="12">
        <f>G93+9</f>
        <v>45770</v>
      </c>
      <c r="I93" s="12">
        <f t="shared" si="4"/>
        <v>45798</v>
      </c>
      <c r="J93" s="12">
        <f t="shared" si="4"/>
        <v>45800</v>
      </c>
      <c r="K93" s="12">
        <f t="shared" si="4"/>
        <v>45803</v>
      </c>
      <c r="L93" s="12">
        <f>G93+44</f>
        <v>45805</v>
      </c>
      <c r="M93" s="12">
        <f t="shared" si="4"/>
        <v>45807</v>
      </c>
      <c r="N93" s="136"/>
      <c r="O93" s="133" t="s">
        <v>1045</v>
      </c>
      <c r="P93" s="12">
        <f>G93-3</f>
        <v>45758</v>
      </c>
      <c r="Q93" s="14" t="s">
        <v>1147</v>
      </c>
      <c r="R93" s="12">
        <f>G93-2</f>
        <v>45759</v>
      </c>
    </row>
    <row r="94" spans="1:18">
      <c r="A94" s="17" t="s">
        <v>1327</v>
      </c>
      <c r="B94" s="109" t="s">
        <v>1328</v>
      </c>
      <c r="C94" s="109" t="s">
        <v>1329</v>
      </c>
      <c r="D94" s="17" t="s">
        <v>1330</v>
      </c>
      <c r="E94" s="109" t="s">
        <v>1328</v>
      </c>
      <c r="F94" s="12"/>
      <c r="G94" s="12">
        <f>G93+7</f>
        <v>45768</v>
      </c>
      <c r="H94" s="12">
        <f>G94+9</f>
        <v>45777</v>
      </c>
      <c r="I94" s="12">
        <f t="shared" si="4"/>
        <v>45805</v>
      </c>
      <c r="J94" s="12">
        <f t="shared" si="4"/>
        <v>45807</v>
      </c>
      <c r="K94" s="12">
        <f t="shared" si="4"/>
        <v>45810</v>
      </c>
      <c r="L94" s="12">
        <f>G94+44</f>
        <v>45812</v>
      </c>
      <c r="M94" s="12">
        <f>M93+7</f>
        <v>45814</v>
      </c>
      <c r="N94" s="136"/>
      <c r="O94" s="133" t="s">
        <v>808</v>
      </c>
      <c r="P94" s="12">
        <f>G94-3</f>
        <v>45765</v>
      </c>
      <c r="Q94" s="14" t="s">
        <v>1147</v>
      </c>
      <c r="R94" s="12">
        <f>G94-2</f>
        <v>45766</v>
      </c>
    </row>
    <row r="95" spans="1:18">
      <c r="A95" s="17" t="s">
        <v>194</v>
      </c>
      <c r="B95" s="109"/>
      <c r="C95" s="109"/>
      <c r="D95" s="112"/>
      <c r="E95" s="109"/>
      <c r="F95" s="12"/>
      <c r="G95" s="12">
        <f>G94+7</f>
        <v>45775</v>
      </c>
      <c r="H95" s="12">
        <f>G95+9</f>
        <v>45784</v>
      </c>
      <c r="I95" s="12">
        <f t="shared" si="4"/>
        <v>45812</v>
      </c>
      <c r="J95" s="12">
        <f t="shared" si="4"/>
        <v>45814</v>
      </c>
      <c r="K95" s="12">
        <f t="shared" si="4"/>
        <v>45817</v>
      </c>
      <c r="L95" s="12">
        <f>G95+44</f>
        <v>45819</v>
      </c>
      <c r="M95" s="12">
        <f>M94+7</f>
        <v>45821</v>
      </c>
      <c r="N95" s="136"/>
      <c r="O95" s="133"/>
      <c r="P95" s="12"/>
      <c r="Q95" s="14"/>
      <c r="R95" s="12"/>
    </row>
    <row r="96" spans="6:15">
      <c r="F96" s="2"/>
      <c r="G96" s="2"/>
      <c r="H96" s="2"/>
      <c r="I96" s="2"/>
      <c r="J96" s="2"/>
      <c r="K96" s="2"/>
      <c r="L96" s="2"/>
      <c r="M96" s="2"/>
      <c r="N96" s="2"/>
      <c r="O96" s="130"/>
    </row>
    <row r="97" s="4" customFormat="1" spans="1:16">
      <c r="A97" s="2"/>
      <c r="B97" s="39"/>
      <c r="C97" s="39"/>
      <c r="D97" s="2"/>
      <c r="E97" s="2"/>
      <c r="F97" s="2"/>
      <c r="G97" s="2"/>
      <c r="H97" s="2"/>
      <c r="I97" s="2"/>
      <c r="J97" s="15"/>
      <c r="K97" s="2"/>
      <c r="L97" s="2"/>
      <c r="M97" s="2"/>
      <c r="N97" s="130"/>
      <c r="O97" s="2"/>
      <c r="P97" s="2"/>
    </row>
    <row r="98" spans="1:14">
      <c r="A98" s="11" t="s">
        <v>1331</v>
      </c>
      <c r="B98" s="39"/>
      <c r="C98" s="39"/>
      <c r="D98" s="4"/>
      <c r="E98" s="4"/>
      <c r="F98" s="39"/>
      <c r="G98" s="39"/>
      <c r="H98" s="69"/>
      <c r="I98" s="137"/>
      <c r="J98" s="69"/>
      <c r="K98" s="69"/>
      <c r="L98" s="39"/>
      <c r="M98" s="4"/>
      <c r="N98" s="130"/>
    </row>
    <row r="99" spans="1:18">
      <c r="A99" s="48" t="s">
        <v>2</v>
      </c>
      <c r="B99" s="13" t="s">
        <v>495</v>
      </c>
      <c r="C99" s="13" t="s">
        <v>595</v>
      </c>
      <c r="D99" s="14" t="s">
        <v>982</v>
      </c>
      <c r="E99" s="13" t="s">
        <v>7</v>
      </c>
      <c r="F99" s="12" t="s">
        <v>180</v>
      </c>
      <c r="G99" s="15" t="s">
        <v>10</v>
      </c>
      <c r="H99" s="15" t="s">
        <v>596</v>
      </c>
      <c r="I99" s="15" t="s">
        <v>1332</v>
      </c>
      <c r="J99" s="15" t="s">
        <v>1321</v>
      </c>
      <c r="K99" s="15" t="s">
        <v>1318</v>
      </c>
      <c r="L99" s="15" t="s">
        <v>1333</v>
      </c>
      <c r="M99" s="15" t="s">
        <v>1334</v>
      </c>
      <c r="N99" s="135" t="s">
        <v>18</v>
      </c>
      <c r="O99" s="15" t="s">
        <v>3</v>
      </c>
      <c r="P99" s="14" t="s">
        <v>599</v>
      </c>
      <c r="Q99" s="14"/>
      <c r="R99" s="14" t="s">
        <v>987</v>
      </c>
    </row>
    <row r="100" spans="1:18">
      <c r="A100" s="48" t="s">
        <v>1335</v>
      </c>
      <c r="B100" s="13" t="s">
        <v>703</v>
      </c>
      <c r="C100" s="13" t="s">
        <v>703</v>
      </c>
      <c r="D100" s="14" t="s">
        <v>1336</v>
      </c>
      <c r="E100" s="13" t="s">
        <v>703</v>
      </c>
      <c r="F100" s="12"/>
      <c r="G100" s="12">
        <v>45745</v>
      </c>
      <c r="H100" s="12">
        <f>G100+12</f>
        <v>45757</v>
      </c>
      <c r="I100" s="12">
        <f>G100+36</f>
        <v>45781</v>
      </c>
      <c r="J100" s="12">
        <f>G100+38</f>
        <v>45783</v>
      </c>
      <c r="K100" s="12">
        <f>G100+41</f>
        <v>45786</v>
      </c>
      <c r="L100" s="15">
        <f>G100+46</f>
        <v>45791</v>
      </c>
      <c r="M100" s="15">
        <f>G100+49</f>
        <v>45794</v>
      </c>
      <c r="N100" s="135"/>
      <c r="O100" s="15" t="s">
        <v>30</v>
      </c>
      <c r="P100" s="12">
        <f>G100-3</f>
        <v>45742</v>
      </c>
      <c r="Q100" s="14" t="s">
        <v>1147</v>
      </c>
      <c r="R100" s="12">
        <f>G100-2</f>
        <v>45743</v>
      </c>
    </row>
    <row r="101" spans="1:18">
      <c r="A101" s="48" t="s">
        <v>1337</v>
      </c>
      <c r="B101" s="13" t="s">
        <v>695</v>
      </c>
      <c r="C101" s="13" t="s">
        <v>960</v>
      </c>
      <c r="D101" s="14" t="s">
        <v>1338</v>
      </c>
      <c r="E101" s="13" t="s">
        <v>1339</v>
      </c>
      <c r="F101" s="12"/>
      <c r="G101" s="12">
        <f>G100+7</f>
        <v>45752</v>
      </c>
      <c r="H101" s="12">
        <f>G101+12</f>
        <v>45764</v>
      </c>
      <c r="I101" s="12">
        <f>G101+36</f>
        <v>45788</v>
      </c>
      <c r="J101" s="12">
        <f>G101+38</f>
        <v>45790</v>
      </c>
      <c r="K101" s="12">
        <f>G101+41</f>
        <v>45793</v>
      </c>
      <c r="L101" s="15">
        <f>G101+46</f>
        <v>45798</v>
      </c>
      <c r="M101" s="15">
        <f>G101+49</f>
        <v>45801</v>
      </c>
      <c r="N101" s="132" t="s">
        <v>477</v>
      </c>
      <c r="O101" s="15" t="s">
        <v>20</v>
      </c>
      <c r="P101" s="12">
        <f>G101-3</f>
        <v>45749</v>
      </c>
      <c r="Q101" s="14" t="s">
        <v>1147</v>
      </c>
      <c r="R101" s="12">
        <f>G101-2</f>
        <v>45750</v>
      </c>
    </row>
    <row r="102" spans="1:18">
      <c r="A102" s="48" t="s">
        <v>1340</v>
      </c>
      <c r="B102" s="109" t="s">
        <v>1341</v>
      </c>
      <c r="C102" s="109" t="s">
        <v>900</v>
      </c>
      <c r="D102" s="109" t="s">
        <v>1342</v>
      </c>
      <c r="E102" s="109" t="s">
        <v>1341</v>
      </c>
      <c r="F102" s="12"/>
      <c r="G102" s="12">
        <f>G101+7</f>
        <v>45759</v>
      </c>
      <c r="H102" s="12">
        <f>G102+12</f>
        <v>45771</v>
      </c>
      <c r="I102" s="12">
        <f>G102+36</f>
        <v>45795</v>
      </c>
      <c r="J102" s="12">
        <f>G102+38</f>
        <v>45797</v>
      </c>
      <c r="K102" s="12">
        <f>G102+41</f>
        <v>45800</v>
      </c>
      <c r="L102" s="12">
        <f t="shared" ref="L102:M104" si="5">H102+41</f>
        <v>45812</v>
      </c>
      <c r="M102" s="12">
        <f t="shared" si="5"/>
        <v>45836</v>
      </c>
      <c r="N102" s="132"/>
      <c r="O102" s="138" t="s">
        <v>808</v>
      </c>
      <c r="P102" s="12">
        <f>G102-3</f>
        <v>45756</v>
      </c>
      <c r="Q102" s="14" t="s">
        <v>1147</v>
      </c>
      <c r="R102" s="12">
        <f>G102-2</f>
        <v>45757</v>
      </c>
    </row>
    <row r="103" spans="1:18">
      <c r="A103" s="40" t="s">
        <v>1343</v>
      </c>
      <c r="B103" s="109" t="s">
        <v>1344</v>
      </c>
      <c r="C103" s="109" t="s">
        <v>1344</v>
      </c>
      <c r="D103" s="34" t="s">
        <v>1345</v>
      </c>
      <c r="E103" s="109" t="s">
        <v>1344</v>
      </c>
      <c r="F103" s="12"/>
      <c r="G103" s="12">
        <f>G102+7</f>
        <v>45766</v>
      </c>
      <c r="H103" s="12">
        <f t="shared" ref="H103:J104" si="6">H102+7</f>
        <v>45778</v>
      </c>
      <c r="I103" s="12">
        <f t="shared" si="6"/>
        <v>45802</v>
      </c>
      <c r="J103" s="12">
        <f t="shared" si="6"/>
        <v>45804</v>
      </c>
      <c r="K103" s="12">
        <f>G103+41</f>
        <v>45807</v>
      </c>
      <c r="L103" s="12">
        <f t="shared" si="5"/>
        <v>45819</v>
      </c>
      <c r="M103" s="12">
        <f t="shared" si="5"/>
        <v>45843</v>
      </c>
      <c r="N103" s="132"/>
      <c r="O103" s="138" t="s">
        <v>30</v>
      </c>
      <c r="P103" s="12">
        <f>G103-3</f>
        <v>45763</v>
      </c>
      <c r="Q103" s="14" t="s">
        <v>1147</v>
      </c>
      <c r="R103" s="12">
        <f>G103-2</f>
        <v>45764</v>
      </c>
    </row>
    <row r="104" spans="1:18">
      <c r="A104" s="17" t="s">
        <v>1346</v>
      </c>
      <c r="B104" s="113" t="s">
        <v>31</v>
      </c>
      <c r="C104" s="113" t="s">
        <v>31</v>
      </c>
      <c r="D104" s="109" t="s">
        <v>1347</v>
      </c>
      <c r="E104" s="113" t="s">
        <v>31</v>
      </c>
      <c r="F104" s="12"/>
      <c r="G104" s="12">
        <f>G103+7</f>
        <v>45773</v>
      </c>
      <c r="H104" s="12">
        <f t="shared" si="6"/>
        <v>45785</v>
      </c>
      <c r="I104" s="12">
        <f t="shared" si="6"/>
        <v>45809</v>
      </c>
      <c r="J104" s="12">
        <f t="shared" si="6"/>
        <v>45811</v>
      </c>
      <c r="K104" s="12">
        <f>G104+41</f>
        <v>45814</v>
      </c>
      <c r="L104" s="12">
        <f t="shared" si="5"/>
        <v>45826</v>
      </c>
      <c r="M104" s="12">
        <f t="shared" si="5"/>
        <v>45850</v>
      </c>
      <c r="N104" s="132"/>
      <c r="O104" s="138" t="s">
        <v>30</v>
      </c>
      <c r="P104" s="12">
        <f>G104-3</f>
        <v>45770</v>
      </c>
      <c r="Q104" s="14" t="s">
        <v>1147</v>
      </c>
      <c r="R104" s="12">
        <f>G104-2</f>
        <v>45771</v>
      </c>
    </row>
    <row r="105" spans="1:19">
      <c r="A105" s="53"/>
      <c r="B105" s="114"/>
      <c r="C105" s="115"/>
      <c r="D105" s="114"/>
      <c r="E105" s="114"/>
      <c r="F105" s="2"/>
      <c r="G105" s="2"/>
      <c r="H105" s="2"/>
      <c r="I105" s="2"/>
      <c r="J105" s="2"/>
      <c r="K105" s="2"/>
      <c r="L105" s="2"/>
      <c r="M105" s="2"/>
      <c r="N105" s="4"/>
      <c r="O105" s="139"/>
      <c r="P105" s="2"/>
      <c r="Q105" s="4"/>
      <c r="R105" s="2"/>
      <c r="S105" s="146"/>
    </row>
    <row r="106" spans="1:19">
      <c r="A106" s="59"/>
      <c r="B106" s="39"/>
      <c r="C106" s="39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4"/>
      <c r="O106" s="2"/>
      <c r="P106" s="2"/>
      <c r="Q106" s="4"/>
      <c r="S106" s="146"/>
    </row>
    <row r="107" spans="1:19">
      <c r="A107" s="116" t="s">
        <v>1348</v>
      </c>
      <c r="B107" s="116"/>
      <c r="C107" s="116"/>
      <c r="D107" s="116"/>
      <c r="E107" s="116"/>
      <c r="F107" s="116"/>
      <c r="G107" s="116"/>
      <c r="H107" s="116"/>
      <c r="I107" s="116"/>
      <c r="J107" s="105"/>
      <c r="K107" s="140"/>
      <c r="S107" s="146"/>
    </row>
    <row r="108" spans="1:19">
      <c r="A108" s="48" t="s">
        <v>2</v>
      </c>
      <c r="B108" s="13" t="s">
        <v>495</v>
      </c>
      <c r="C108" s="13" t="s">
        <v>595</v>
      </c>
      <c r="D108" s="14" t="s">
        <v>982</v>
      </c>
      <c r="E108" s="13" t="s">
        <v>7</v>
      </c>
      <c r="F108" s="14" t="s">
        <v>6</v>
      </c>
      <c r="G108" s="12" t="s">
        <v>10</v>
      </c>
      <c r="H108" s="15" t="s">
        <v>1349</v>
      </c>
      <c r="I108" s="15" t="s">
        <v>1350</v>
      </c>
      <c r="J108" s="67" t="s">
        <v>1351</v>
      </c>
      <c r="K108" s="67" t="s">
        <v>1352</v>
      </c>
      <c r="L108" s="67" t="s">
        <v>1353</v>
      </c>
      <c r="M108" s="67" t="s">
        <v>18</v>
      </c>
      <c r="N108" s="12" t="s">
        <v>3</v>
      </c>
      <c r="O108" s="14" t="s">
        <v>599</v>
      </c>
      <c r="P108" s="14"/>
      <c r="Q108" s="131" t="s">
        <v>1304</v>
      </c>
      <c r="R108" s="131"/>
      <c r="S108" s="14" t="s">
        <v>987</v>
      </c>
    </row>
    <row r="109" spans="1:19">
      <c r="A109" s="17" t="s">
        <v>1354</v>
      </c>
      <c r="B109" s="109" t="s">
        <v>1355</v>
      </c>
      <c r="C109" s="109" t="s">
        <v>1356</v>
      </c>
      <c r="D109" s="109" t="s">
        <v>1357</v>
      </c>
      <c r="E109" s="109" t="s">
        <v>1355</v>
      </c>
      <c r="F109" s="12"/>
      <c r="G109" s="12">
        <v>45748</v>
      </c>
      <c r="H109" s="12">
        <f>G109+35</f>
        <v>45783</v>
      </c>
      <c r="I109" s="12">
        <f>G109+39</f>
        <v>45787</v>
      </c>
      <c r="J109" s="12">
        <f>G109+43</f>
        <v>45791</v>
      </c>
      <c r="K109" s="12">
        <f>G109+46</f>
        <v>45794</v>
      </c>
      <c r="L109" s="12">
        <f>G109+51</f>
        <v>45799</v>
      </c>
      <c r="M109" s="141" t="s">
        <v>477</v>
      </c>
      <c r="N109" s="142" t="s">
        <v>1085</v>
      </c>
      <c r="O109" s="12">
        <f>G109-3</f>
        <v>45745</v>
      </c>
      <c r="P109" s="14" t="s">
        <v>1192</v>
      </c>
      <c r="Q109" s="12">
        <f>G109-4</f>
        <v>45744</v>
      </c>
      <c r="R109" s="14" t="s">
        <v>1147</v>
      </c>
      <c r="S109" s="12">
        <f>G109-2</f>
        <v>45746</v>
      </c>
    </row>
    <row r="110" spans="1:19">
      <c r="A110" s="48" t="s">
        <v>1358</v>
      </c>
      <c r="B110" s="109" t="s">
        <v>1359</v>
      </c>
      <c r="C110" s="109" t="s">
        <v>1360</v>
      </c>
      <c r="D110" s="109" t="s">
        <v>1361</v>
      </c>
      <c r="E110" s="109" t="s">
        <v>1359</v>
      </c>
      <c r="F110" s="12"/>
      <c r="G110" s="12">
        <f t="shared" ref="G110:L113" si="7">G109+7</f>
        <v>45755</v>
      </c>
      <c r="H110" s="12">
        <f t="shared" si="7"/>
        <v>45790</v>
      </c>
      <c r="I110" s="12">
        <f t="shared" si="7"/>
        <v>45794</v>
      </c>
      <c r="J110" s="12">
        <f t="shared" si="7"/>
        <v>45798</v>
      </c>
      <c r="K110" s="12">
        <f t="shared" si="7"/>
        <v>45801</v>
      </c>
      <c r="L110" s="12">
        <f t="shared" si="7"/>
        <v>45806</v>
      </c>
      <c r="M110" s="143"/>
      <c r="N110" s="117" t="s">
        <v>1085</v>
      </c>
      <c r="O110" s="12">
        <f>G110-3</f>
        <v>45752</v>
      </c>
      <c r="P110" s="14" t="s">
        <v>1192</v>
      </c>
      <c r="Q110" s="12">
        <f>G110-4</f>
        <v>45751</v>
      </c>
      <c r="R110" s="14" t="s">
        <v>1147</v>
      </c>
      <c r="S110" s="12">
        <f>G110-2</f>
        <v>45753</v>
      </c>
    </row>
    <row r="111" spans="1:19">
      <c r="A111" s="14" t="s">
        <v>1362</v>
      </c>
      <c r="B111" s="109" t="s">
        <v>1363</v>
      </c>
      <c r="C111" s="109" t="s">
        <v>793</v>
      </c>
      <c r="D111" s="109" t="s">
        <v>1364</v>
      </c>
      <c r="E111" s="109" t="s">
        <v>1365</v>
      </c>
      <c r="F111" s="12"/>
      <c r="G111" s="12">
        <f t="shared" si="7"/>
        <v>45762</v>
      </c>
      <c r="H111" s="12">
        <f t="shared" si="7"/>
        <v>45797</v>
      </c>
      <c r="I111" s="12">
        <f t="shared" si="7"/>
        <v>45801</v>
      </c>
      <c r="J111" s="12">
        <f t="shared" si="7"/>
        <v>45805</v>
      </c>
      <c r="K111" s="12">
        <f t="shared" si="7"/>
        <v>45808</v>
      </c>
      <c r="L111" s="12">
        <f t="shared" si="7"/>
        <v>45813</v>
      </c>
      <c r="M111" s="143"/>
      <c r="N111" s="117" t="s">
        <v>48</v>
      </c>
      <c r="O111" s="12">
        <f>G111-3</f>
        <v>45759</v>
      </c>
      <c r="P111" s="14" t="s">
        <v>1192</v>
      </c>
      <c r="Q111" s="12">
        <f>G111-4</f>
        <v>45758</v>
      </c>
      <c r="R111" s="14" t="s">
        <v>1147</v>
      </c>
      <c r="S111" s="12">
        <f>G111-2</f>
        <v>45760</v>
      </c>
    </row>
    <row r="112" spans="1:19">
      <c r="A112" s="117" t="s">
        <v>1366</v>
      </c>
      <c r="B112" s="109" t="s">
        <v>1367</v>
      </c>
      <c r="C112" s="109" t="s">
        <v>1368</v>
      </c>
      <c r="D112" s="109" t="s">
        <v>1369</v>
      </c>
      <c r="E112" s="109" t="s">
        <v>1370</v>
      </c>
      <c r="F112" s="12"/>
      <c r="G112" s="12">
        <f t="shared" si="7"/>
        <v>45769</v>
      </c>
      <c r="H112" s="12">
        <f t="shared" si="7"/>
        <v>45804</v>
      </c>
      <c r="I112" s="12">
        <f t="shared" si="7"/>
        <v>45808</v>
      </c>
      <c r="J112" s="12">
        <f t="shared" si="7"/>
        <v>45812</v>
      </c>
      <c r="K112" s="12">
        <f t="shared" si="7"/>
        <v>45815</v>
      </c>
      <c r="L112" s="12">
        <f t="shared" si="7"/>
        <v>45820</v>
      </c>
      <c r="M112" s="143"/>
      <c r="N112" s="117" t="s">
        <v>48</v>
      </c>
      <c r="O112" s="12">
        <f>G112-3</f>
        <v>45766</v>
      </c>
      <c r="P112" s="14" t="s">
        <v>1192</v>
      </c>
      <c r="Q112" s="12">
        <f>G112-4</f>
        <v>45765</v>
      </c>
      <c r="R112" s="14" t="s">
        <v>1147</v>
      </c>
      <c r="S112" s="12">
        <f>G112-2</f>
        <v>45767</v>
      </c>
    </row>
    <row r="113" spans="1:19">
      <c r="A113" s="117" t="s">
        <v>1371</v>
      </c>
      <c r="B113" s="109" t="s">
        <v>1372</v>
      </c>
      <c r="C113" s="109" t="s">
        <v>1372</v>
      </c>
      <c r="D113" s="109" t="s">
        <v>1373</v>
      </c>
      <c r="E113" s="109" t="s">
        <v>1372</v>
      </c>
      <c r="F113" s="12"/>
      <c r="G113" s="12">
        <f t="shared" si="7"/>
        <v>45776</v>
      </c>
      <c r="H113" s="12">
        <f t="shared" si="7"/>
        <v>45811</v>
      </c>
      <c r="I113" s="12">
        <f t="shared" si="7"/>
        <v>45815</v>
      </c>
      <c r="J113" s="12">
        <f t="shared" si="7"/>
        <v>45819</v>
      </c>
      <c r="K113" s="12">
        <f t="shared" si="7"/>
        <v>45822</v>
      </c>
      <c r="L113" s="12">
        <f t="shared" si="7"/>
        <v>45827</v>
      </c>
      <c r="M113" s="143"/>
      <c r="N113" s="117" t="s">
        <v>1045</v>
      </c>
      <c r="O113" s="12">
        <f>G113-3</f>
        <v>45773</v>
      </c>
      <c r="P113" s="14" t="s">
        <v>1192</v>
      </c>
      <c r="Q113" s="12">
        <f>G113-4</f>
        <v>45772</v>
      </c>
      <c r="R113" s="14" t="s">
        <v>1147</v>
      </c>
      <c r="S113" s="12">
        <f>G113-2</f>
        <v>45774</v>
      </c>
    </row>
    <row r="114" spans="1:19">
      <c r="A114" s="53"/>
      <c r="B114" s="118"/>
      <c r="C114" s="118"/>
      <c r="D114" s="54"/>
      <c r="E114" s="118"/>
      <c r="F114" s="2"/>
      <c r="G114" s="2"/>
      <c r="H114" s="2"/>
      <c r="I114" s="2"/>
      <c r="J114" s="2"/>
      <c r="K114" s="4"/>
      <c r="L114" s="123"/>
      <c r="M114" s="2"/>
      <c r="N114" s="4"/>
      <c r="O114" s="2"/>
      <c r="P114" s="4"/>
      <c r="Q114" s="2"/>
      <c r="S114" s="12"/>
    </row>
    <row r="115" spans="1:17">
      <c r="A115" s="59"/>
      <c r="B115" s="39"/>
      <c r="C115" s="39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4"/>
      <c r="O115" s="2"/>
      <c r="P115" s="2"/>
      <c r="Q115" s="4"/>
    </row>
    <row r="116" spans="1:7">
      <c r="A116" s="11" t="s">
        <v>1374</v>
      </c>
      <c r="G116" s="7"/>
    </row>
    <row r="117" spans="1:15">
      <c r="A117" s="48" t="s">
        <v>2</v>
      </c>
      <c r="B117" s="13" t="s">
        <v>495</v>
      </c>
      <c r="C117" s="13" t="s">
        <v>595</v>
      </c>
      <c r="D117" s="14" t="s">
        <v>982</v>
      </c>
      <c r="E117" s="13" t="s">
        <v>7</v>
      </c>
      <c r="F117" s="14" t="s">
        <v>632</v>
      </c>
      <c r="G117" s="12" t="s">
        <v>10</v>
      </c>
      <c r="H117" s="15" t="s">
        <v>1375</v>
      </c>
      <c r="I117" s="15" t="s">
        <v>1376</v>
      </c>
      <c r="J117" s="15" t="s">
        <v>1377</v>
      </c>
      <c r="K117" s="67" t="s">
        <v>18</v>
      </c>
      <c r="L117" s="12" t="s">
        <v>3</v>
      </c>
      <c r="M117" s="14" t="s">
        <v>599</v>
      </c>
      <c r="N117" s="14"/>
      <c r="O117" s="14" t="s">
        <v>987</v>
      </c>
    </row>
    <row r="118" spans="1:15">
      <c r="A118" s="119" t="s">
        <v>1378</v>
      </c>
      <c r="B118" s="120" t="s">
        <v>1379</v>
      </c>
      <c r="C118" s="119" t="s">
        <v>1379</v>
      </c>
      <c r="D118" s="119" t="s">
        <v>1380</v>
      </c>
      <c r="E118" s="120" t="s">
        <v>1379</v>
      </c>
      <c r="F118" s="121"/>
      <c r="G118" s="12">
        <v>45749</v>
      </c>
      <c r="H118" s="12">
        <f>G118+10</f>
        <v>45759</v>
      </c>
      <c r="I118" s="12">
        <f>G118+24</f>
        <v>45773</v>
      </c>
      <c r="J118" s="121"/>
      <c r="K118" s="144" t="s">
        <v>1381</v>
      </c>
      <c r="L118" s="121" t="s">
        <v>1045</v>
      </c>
      <c r="M118" s="12">
        <f>G118-3</f>
        <v>45746</v>
      </c>
      <c r="N118" s="121" t="s">
        <v>1147</v>
      </c>
      <c r="O118" s="12">
        <f>G118-2</f>
        <v>45747</v>
      </c>
    </row>
    <row r="119" spans="1:15">
      <c r="A119" s="34" t="s">
        <v>1382</v>
      </c>
      <c r="B119" s="120" t="s">
        <v>1383</v>
      </c>
      <c r="C119" s="119" t="s">
        <v>1384</v>
      </c>
      <c r="D119" s="119" t="s">
        <v>1385</v>
      </c>
      <c r="E119" s="120" t="s">
        <v>1383</v>
      </c>
      <c r="F119" s="121"/>
      <c r="G119" s="12">
        <f>G118+7</f>
        <v>45756</v>
      </c>
      <c r="H119" s="12">
        <f>G119+10</f>
        <v>45766</v>
      </c>
      <c r="I119" s="12">
        <f>I118+7</f>
        <v>45780</v>
      </c>
      <c r="J119" s="121"/>
      <c r="K119" s="144"/>
      <c r="L119" s="121" t="s">
        <v>1085</v>
      </c>
      <c r="M119" s="12">
        <f>G119-3</f>
        <v>45753</v>
      </c>
      <c r="N119" s="121" t="s">
        <v>1147</v>
      </c>
      <c r="O119" s="12">
        <f>G119-2</f>
        <v>45754</v>
      </c>
    </row>
    <row r="120" spans="1:15">
      <c r="A120" s="40" t="s">
        <v>1386</v>
      </c>
      <c r="B120" s="120" t="s">
        <v>1387</v>
      </c>
      <c r="C120" s="119" t="s">
        <v>26</v>
      </c>
      <c r="D120" s="119" t="s">
        <v>1388</v>
      </c>
      <c r="E120" s="120" t="s">
        <v>1387</v>
      </c>
      <c r="F120" s="121"/>
      <c r="G120" s="12">
        <f>G119+7</f>
        <v>45763</v>
      </c>
      <c r="H120" s="12">
        <f>G120+10</f>
        <v>45773</v>
      </c>
      <c r="I120" s="12">
        <f>I119+7</f>
        <v>45787</v>
      </c>
      <c r="J120" s="121"/>
      <c r="K120" s="144"/>
      <c r="L120" s="121" t="s">
        <v>1085</v>
      </c>
      <c r="M120" s="12">
        <f>G120-3</f>
        <v>45760</v>
      </c>
      <c r="N120" s="121" t="s">
        <v>1147</v>
      </c>
      <c r="O120" s="12">
        <f>G120-2</f>
        <v>45761</v>
      </c>
    </row>
    <row r="121" spans="1:15">
      <c r="A121" s="119" t="s">
        <v>1389</v>
      </c>
      <c r="B121" s="122" t="s">
        <v>1390</v>
      </c>
      <c r="C121" s="122" t="s">
        <v>1154</v>
      </c>
      <c r="D121" s="119" t="s">
        <v>1391</v>
      </c>
      <c r="E121" s="122" t="s">
        <v>1390</v>
      </c>
      <c r="F121" s="121"/>
      <c r="G121" s="12">
        <f>G120+7</f>
        <v>45770</v>
      </c>
      <c r="H121" s="12">
        <f>G121+10</f>
        <v>45780</v>
      </c>
      <c r="I121" s="12">
        <f>I120+7</f>
        <v>45794</v>
      </c>
      <c r="J121" s="121"/>
      <c r="K121" s="144"/>
      <c r="L121" s="121" t="s">
        <v>1085</v>
      </c>
      <c r="M121" s="12">
        <f>G121-3</f>
        <v>45767</v>
      </c>
      <c r="N121" s="121" t="s">
        <v>1147</v>
      </c>
      <c r="O121" s="12">
        <f>G121-2</f>
        <v>45768</v>
      </c>
    </row>
    <row r="122" spans="1:15">
      <c r="A122" s="119" t="s">
        <v>1392</v>
      </c>
      <c r="B122" s="122" t="s">
        <v>1393</v>
      </c>
      <c r="C122" s="122" t="s">
        <v>1393</v>
      </c>
      <c r="D122" s="119" t="s">
        <v>1394</v>
      </c>
      <c r="E122" s="122" t="s">
        <v>1393</v>
      </c>
      <c r="F122" s="121"/>
      <c r="G122" s="12">
        <f>G121+7</f>
        <v>45777</v>
      </c>
      <c r="H122" s="12">
        <f>G122+10</f>
        <v>45787</v>
      </c>
      <c r="I122" s="12">
        <f>I121+7</f>
        <v>45801</v>
      </c>
      <c r="J122" s="121"/>
      <c r="K122" s="144"/>
      <c r="L122" s="121" t="s">
        <v>1045</v>
      </c>
      <c r="M122" s="12">
        <f>G122-3</f>
        <v>45774</v>
      </c>
      <c r="N122" s="121" t="s">
        <v>1147</v>
      </c>
      <c r="O122" s="12">
        <f>G122-2</f>
        <v>45775</v>
      </c>
    </row>
    <row r="123" s="4" customFormat="1" spans="1:15">
      <c r="A123" s="123"/>
      <c r="B123" s="124"/>
      <c r="C123" s="124"/>
      <c r="D123" s="123"/>
      <c r="E123" s="125"/>
      <c r="F123" s="2"/>
      <c r="G123" s="2"/>
      <c r="H123" s="2"/>
      <c r="I123" s="2"/>
      <c r="J123" s="2"/>
      <c r="K123" s="130"/>
      <c r="L123" s="123"/>
      <c r="M123" s="2"/>
      <c r="O123" s="2"/>
    </row>
    <row r="124" s="4" customFormat="1" spans="1:13">
      <c r="A124" s="123"/>
      <c r="B124" s="124"/>
      <c r="C124" s="124"/>
      <c r="D124" s="123"/>
      <c r="E124" s="125"/>
      <c r="F124" s="2"/>
      <c r="G124" s="2"/>
      <c r="H124" s="2"/>
      <c r="I124" s="2"/>
      <c r="J124" s="130"/>
      <c r="K124" s="130"/>
      <c r="L124" s="2"/>
      <c r="M124" s="2"/>
    </row>
    <row r="125" spans="1:13">
      <c r="A125" s="11" t="s">
        <v>1395</v>
      </c>
      <c r="B125" s="39"/>
      <c r="C125" s="39"/>
      <c r="D125" s="4"/>
      <c r="E125" s="4"/>
      <c r="F125" s="4"/>
      <c r="G125" s="47"/>
      <c r="H125" s="4"/>
      <c r="I125" s="4"/>
      <c r="J125" s="4"/>
      <c r="K125" s="4"/>
      <c r="L125" s="4"/>
      <c r="M125" s="105"/>
    </row>
    <row r="126" spans="1:13">
      <c r="A126" s="126" t="s">
        <v>1087</v>
      </c>
      <c r="B126" s="127" t="s">
        <v>495</v>
      </c>
      <c r="C126" s="127" t="s">
        <v>595</v>
      </c>
      <c r="D126" s="126" t="s">
        <v>982</v>
      </c>
      <c r="E126" s="126" t="s">
        <v>7</v>
      </c>
      <c r="F126" s="126" t="s">
        <v>145</v>
      </c>
      <c r="G126" s="126" t="s">
        <v>10</v>
      </c>
      <c r="H126" s="126" t="s">
        <v>1375</v>
      </c>
      <c r="I126" s="126" t="s">
        <v>18</v>
      </c>
      <c r="J126" s="126" t="s">
        <v>3</v>
      </c>
      <c r="K126" s="126" t="s">
        <v>599</v>
      </c>
      <c r="L126" s="126"/>
      <c r="M126" s="27" t="s">
        <v>987</v>
      </c>
    </row>
    <row r="127" spans="1:13">
      <c r="A127" s="52" t="s">
        <v>1396</v>
      </c>
      <c r="B127" s="109" t="s">
        <v>1397</v>
      </c>
      <c r="C127" s="109" t="s">
        <v>1398</v>
      </c>
      <c r="D127" s="109" t="s">
        <v>1399</v>
      </c>
      <c r="E127" s="109" t="s">
        <v>1397</v>
      </c>
      <c r="F127" s="12"/>
      <c r="G127" s="12">
        <v>45750</v>
      </c>
      <c r="H127" s="12">
        <f>G127+10</f>
        <v>45760</v>
      </c>
      <c r="I127" s="132" t="s">
        <v>477</v>
      </c>
      <c r="J127" s="145" t="s">
        <v>1400</v>
      </c>
      <c r="K127" s="12">
        <f>G127-3</f>
        <v>45747</v>
      </c>
      <c r="L127" s="42" t="s">
        <v>1147</v>
      </c>
      <c r="M127" s="12">
        <f>G127-2</f>
        <v>45748</v>
      </c>
    </row>
    <row r="128" spans="1:13">
      <c r="A128" s="52" t="s">
        <v>1401</v>
      </c>
      <c r="B128" s="109" t="s">
        <v>1384</v>
      </c>
      <c r="C128" s="109" t="s">
        <v>1372</v>
      </c>
      <c r="D128" s="109" t="s">
        <v>1402</v>
      </c>
      <c r="E128" s="109" t="s">
        <v>1384</v>
      </c>
      <c r="F128" s="109"/>
      <c r="G128" s="12">
        <f>G127+7</f>
        <v>45757</v>
      </c>
      <c r="H128" s="12">
        <f>G128+10</f>
        <v>45767</v>
      </c>
      <c r="I128" s="132"/>
      <c r="J128" s="145" t="s">
        <v>87</v>
      </c>
      <c r="K128" s="12">
        <f>G128-3</f>
        <v>45754</v>
      </c>
      <c r="L128" s="42" t="s">
        <v>1147</v>
      </c>
      <c r="M128" s="12">
        <f>G128-2</f>
        <v>45755</v>
      </c>
    </row>
    <row r="129" spans="1:13">
      <c r="A129" s="52" t="s">
        <v>1403</v>
      </c>
      <c r="B129" s="109">
        <v>359</v>
      </c>
      <c r="C129" s="109">
        <v>359</v>
      </c>
      <c r="D129" s="109" t="s">
        <v>1404</v>
      </c>
      <c r="E129" s="109">
        <v>359</v>
      </c>
      <c r="F129" s="12"/>
      <c r="G129" s="12">
        <f>G128+7</f>
        <v>45764</v>
      </c>
      <c r="H129" s="12">
        <f>G129+10</f>
        <v>45774</v>
      </c>
      <c r="I129" s="132"/>
      <c r="J129" s="133" t="s">
        <v>20</v>
      </c>
      <c r="K129" s="12">
        <f>G129-3</f>
        <v>45761</v>
      </c>
      <c r="L129" s="42" t="s">
        <v>1147</v>
      </c>
      <c r="M129" s="12">
        <f>G129-2</f>
        <v>45762</v>
      </c>
    </row>
    <row r="130" spans="1:13">
      <c r="A130" s="42" t="s">
        <v>194</v>
      </c>
      <c r="B130" s="109"/>
      <c r="C130" s="109"/>
      <c r="D130" s="109"/>
      <c r="E130" s="109"/>
      <c r="F130" s="12"/>
      <c r="G130" s="12">
        <f>G129+7</f>
        <v>45771</v>
      </c>
      <c r="H130" s="12">
        <f>G130+10</f>
        <v>45781</v>
      </c>
      <c r="I130" s="132"/>
      <c r="J130" s="145" t="s">
        <v>87</v>
      </c>
      <c r="K130" s="12">
        <f>G130-3</f>
        <v>45768</v>
      </c>
      <c r="L130" s="42" t="s">
        <v>1147</v>
      </c>
      <c r="M130" s="12">
        <f>G130-2</f>
        <v>45769</v>
      </c>
    </row>
    <row r="131" spans="1:13">
      <c r="A131" s="45"/>
      <c r="B131" s="118"/>
      <c r="C131" s="118"/>
      <c r="D131" s="118"/>
      <c r="E131" s="118"/>
      <c r="F131" s="2"/>
      <c r="G131" s="2"/>
      <c r="H131" s="2"/>
      <c r="I131" s="173"/>
      <c r="J131" s="174"/>
      <c r="K131" s="2"/>
      <c r="L131" s="45"/>
      <c r="M131" s="2"/>
    </row>
    <row r="132" spans="1:13">
      <c r="A132" s="45"/>
      <c r="B132" s="118"/>
      <c r="C132" s="118"/>
      <c r="D132" s="118"/>
      <c r="E132" s="118"/>
      <c r="F132" s="2"/>
      <c r="G132" s="2"/>
      <c r="H132" s="2"/>
      <c r="I132" s="173"/>
      <c r="J132" s="174"/>
      <c r="K132" s="2"/>
      <c r="L132" s="45"/>
      <c r="M132" s="2"/>
    </row>
    <row r="133" s="5" customFormat="1" spans="1:18">
      <c r="A133" s="147" t="s">
        <v>178</v>
      </c>
      <c r="B133" s="147"/>
      <c r="C133" s="148"/>
      <c r="D133" s="148"/>
      <c r="E133" s="148"/>
      <c r="F133" s="148"/>
      <c r="G133" s="148"/>
      <c r="H133" s="148"/>
      <c r="I133" s="175"/>
      <c r="J133" s="176"/>
      <c r="K133" s="175"/>
      <c r="L133" s="177"/>
      <c r="M133" s="177"/>
      <c r="N133" s="176"/>
      <c r="O133" s="176"/>
      <c r="P133" s="176"/>
      <c r="Q133" s="176"/>
      <c r="R133" s="176"/>
    </row>
    <row r="134" s="6" customFormat="1" ht="24" spans="1:20">
      <c r="A134" s="149" t="s">
        <v>179</v>
      </c>
      <c r="B134" s="149" t="s">
        <v>3</v>
      </c>
      <c r="C134" s="150" t="s">
        <v>4</v>
      </c>
      <c r="D134" s="151" t="s">
        <v>5</v>
      </c>
      <c r="E134" s="152" t="s">
        <v>180</v>
      </c>
      <c r="F134" s="153" t="s">
        <v>7</v>
      </c>
      <c r="G134" s="154" t="s">
        <v>8</v>
      </c>
      <c r="H134" s="154" t="s">
        <v>9</v>
      </c>
      <c r="I134" s="178" t="s">
        <v>10</v>
      </c>
      <c r="J134" s="179" t="s">
        <v>181</v>
      </c>
      <c r="K134" s="179" t="s">
        <v>182</v>
      </c>
      <c r="L134" s="179" t="s">
        <v>183</v>
      </c>
      <c r="M134" s="179" t="s">
        <v>184</v>
      </c>
      <c r="N134" s="179" t="s">
        <v>185</v>
      </c>
      <c r="O134" s="180" t="s">
        <v>15</v>
      </c>
      <c r="P134" s="180" t="s">
        <v>46</v>
      </c>
      <c r="Q134" s="180" t="s">
        <v>17</v>
      </c>
      <c r="R134" s="190" t="s">
        <v>18</v>
      </c>
      <c r="S134" s="5"/>
      <c r="T134" s="5"/>
    </row>
    <row r="135" s="6" customFormat="1" spans="1:20">
      <c r="A135" s="155" t="s">
        <v>186</v>
      </c>
      <c r="B135" s="156" t="s">
        <v>87</v>
      </c>
      <c r="C135" s="157" t="s">
        <v>187</v>
      </c>
      <c r="D135" s="157" t="s">
        <v>188</v>
      </c>
      <c r="E135" s="158"/>
      <c r="F135" s="157" t="s">
        <v>189</v>
      </c>
      <c r="G135" s="159" t="s">
        <v>115</v>
      </c>
      <c r="H135" s="160">
        <v>45751</v>
      </c>
      <c r="I135" s="181">
        <v>45751</v>
      </c>
      <c r="J135" s="182">
        <v>45792</v>
      </c>
      <c r="K135" s="182">
        <v>45798</v>
      </c>
      <c r="L135" s="182">
        <v>45800</v>
      </c>
      <c r="M135" s="183">
        <v>45803</v>
      </c>
      <c r="N135" s="183">
        <v>45806</v>
      </c>
      <c r="O135" s="184">
        <v>45747.4166666667</v>
      </c>
      <c r="P135" s="185">
        <v>45744.4166666667</v>
      </c>
      <c r="Q135" s="185">
        <v>45747.375</v>
      </c>
      <c r="R135" s="191" t="s">
        <v>190</v>
      </c>
      <c r="S135" s="192"/>
      <c r="T135" s="192"/>
    </row>
    <row r="136" s="6" customFormat="1" spans="1:20">
      <c r="A136" s="155" t="s">
        <v>191</v>
      </c>
      <c r="B136" s="156" t="s">
        <v>30</v>
      </c>
      <c r="C136" s="157" t="s">
        <v>192</v>
      </c>
      <c r="D136" s="157" t="s">
        <v>193</v>
      </c>
      <c r="E136" s="158"/>
      <c r="F136" s="157" t="s">
        <v>192</v>
      </c>
      <c r="G136" s="159" t="s">
        <v>23</v>
      </c>
      <c r="H136" s="160">
        <v>45758</v>
      </c>
      <c r="I136" s="181">
        <v>45759</v>
      </c>
      <c r="J136" s="182">
        <v>45799</v>
      </c>
      <c r="K136" s="182">
        <v>45805</v>
      </c>
      <c r="L136" s="182">
        <v>45807</v>
      </c>
      <c r="M136" s="183">
        <v>45810</v>
      </c>
      <c r="N136" s="183">
        <v>45813</v>
      </c>
      <c r="O136" s="184">
        <v>45756.4166666667</v>
      </c>
      <c r="P136" s="185">
        <v>45754.4166666667</v>
      </c>
      <c r="Q136" s="185">
        <v>45755.375</v>
      </c>
      <c r="R136" s="191"/>
      <c r="S136" s="192"/>
      <c r="T136" s="192"/>
    </row>
    <row r="137" s="6" customFormat="1" spans="1:20">
      <c r="A137" s="155" t="s">
        <v>194</v>
      </c>
      <c r="B137" s="156"/>
      <c r="C137" s="157"/>
      <c r="D137" s="157"/>
      <c r="E137" s="158"/>
      <c r="F137" s="157"/>
      <c r="G137" s="159" t="s">
        <v>28</v>
      </c>
      <c r="H137" s="160">
        <v>45765</v>
      </c>
      <c r="I137" s="181">
        <v>45765</v>
      </c>
      <c r="J137" s="182"/>
      <c r="K137" s="183"/>
      <c r="L137" s="183"/>
      <c r="M137" s="183"/>
      <c r="N137" s="183"/>
      <c r="O137" s="184"/>
      <c r="P137" s="185"/>
      <c r="Q137" s="185"/>
      <c r="R137" s="191"/>
      <c r="S137" s="192"/>
      <c r="T137" s="192"/>
    </row>
    <row r="138" s="6" customFormat="1" spans="1:20">
      <c r="A138" s="155" t="s">
        <v>195</v>
      </c>
      <c r="B138" s="156" t="s">
        <v>87</v>
      </c>
      <c r="C138" s="157" t="s">
        <v>196</v>
      </c>
      <c r="D138" s="157" t="s">
        <v>197</v>
      </c>
      <c r="E138" s="158"/>
      <c r="F138" s="157" t="s">
        <v>198</v>
      </c>
      <c r="G138" s="159" t="s">
        <v>33</v>
      </c>
      <c r="H138" s="160">
        <v>45772</v>
      </c>
      <c r="I138" s="181">
        <v>45772</v>
      </c>
      <c r="J138" s="182">
        <v>45813</v>
      </c>
      <c r="K138" s="183">
        <v>45819</v>
      </c>
      <c r="L138" s="183">
        <v>45821</v>
      </c>
      <c r="M138" s="183">
        <v>45824</v>
      </c>
      <c r="N138" s="183">
        <v>45827</v>
      </c>
      <c r="O138" s="184">
        <v>45768.4166666667</v>
      </c>
      <c r="P138" s="185">
        <v>45765.4166666667</v>
      </c>
      <c r="Q138" s="185">
        <v>45768.375</v>
      </c>
      <c r="R138" s="191"/>
      <c r="S138" s="5"/>
      <c r="T138" s="5"/>
    </row>
    <row r="139" s="6" customFormat="1" spans="1:20">
      <c r="A139" s="161"/>
      <c r="B139" s="156"/>
      <c r="C139" s="162"/>
      <c r="D139" s="162"/>
      <c r="E139" s="163"/>
      <c r="F139" s="162"/>
      <c r="G139" s="164"/>
      <c r="H139" s="165"/>
      <c r="I139" s="186"/>
      <c r="J139" s="187"/>
      <c r="K139" s="188"/>
      <c r="L139" s="188"/>
      <c r="M139" s="188"/>
      <c r="N139" s="188"/>
      <c r="O139" s="189"/>
      <c r="P139" s="185"/>
      <c r="Q139" s="185"/>
      <c r="R139" s="191"/>
      <c r="S139" s="5"/>
      <c r="T139" s="5"/>
    </row>
    <row r="140" s="7" customFormat="1" spans="1:3">
      <c r="A140" s="7" t="s">
        <v>1128</v>
      </c>
      <c r="B140" s="166"/>
      <c r="C140" s="166"/>
    </row>
    <row r="141" s="7" customFormat="1" spans="1:3">
      <c r="A141" s="7" t="s">
        <v>160</v>
      </c>
      <c r="B141" s="166"/>
      <c r="C141" s="166"/>
    </row>
    <row r="142" s="7" customFormat="1" spans="1:3">
      <c r="A142" s="167" t="s">
        <v>1129</v>
      </c>
      <c r="B142" s="168"/>
      <c r="C142" s="169"/>
    </row>
    <row r="143" s="7" customFormat="1" spans="1:3">
      <c r="A143" s="170" t="s">
        <v>1130</v>
      </c>
      <c r="B143" s="171"/>
      <c r="C143" s="171"/>
    </row>
    <row r="144" s="7" customFormat="1" spans="1:3">
      <c r="A144" s="172" t="s">
        <v>1131</v>
      </c>
      <c r="B144" s="168"/>
      <c r="C144" s="168"/>
    </row>
    <row r="145" s="7" customFormat="1" spans="1:3">
      <c r="A145" s="172" t="s">
        <v>1132</v>
      </c>
      <c r="B145" s="168"/>
      <c r="C145" s="168"/>
    </row>
    <row r="146" s="7" customFormat="1" spans="1:3">
      <c r="A146" s="7" t="s">
        <v>1133</v>
      </c>
      <c r="B146" s="166"/>
      <c r="C146" s="166"/>
    </row>
    <row r="147" s="7" customFormat="1" spans="1:3">
      <c r="A147" s="7" t="s">
        <v>484</v>
      </c>
      <c r="B147" s="166"/>
      <c r="C147" s="166"/>
    </row>
    <row r="148" spans="1:1">
      <c r="A148" s="7" t="s">
        <v>1134</v>
      </c>
    </row>
  </sheetData>
  <autoFilter xmlns:etc="http://www.wps.cn/officeDocument/2017/etCustomData" ref="A161:M165" etc:filterBottomFollowUsedRange="0">
    <extLst/>
  </autoFilter>
  <mergeCells count="38">
    <mergeCell ref="A1:T1"/>
    <mergeCell ref="Q3:R3"/>
    <mergeCell ref="O11:P11"/>
    <mergeCell ref="P20:Q20"/>
    <mergeCell ref="N24:O24"/>
    <mergeCell ref="R24:S24"/>
    <mergeCell ref="Q32:R32"/>
    <mergeCell ref="K40:L40"/>
    <mergeCell ref="N40:O40"/>
    <mergeCell ref="N49:O49"/>
    <mergeCell ref="R49:S49"/>
    <mergeCell ref="M58:N58"/>
    <mergeCell ref="P58:Q58"/>
    <mergeCell ref="N75:O75"/>
    <mergeCell ref="R75:S75"/>
    <mergeCell ref="P91:Q91"/>
    <mergeCell ref="P99:Q99"/>
    <mergeCell ref="A107:I107"/>
    <mergeCell ref="O108:P108"/>
    <mergeCell ref="Q108:R108"/>
    <mergeCell ref="M117:N117"/>
    <mergeCell ref="K126:L126"/>
    <mergeCell ref="I67:I71"/>
    <mergeCell ref="I84:I87"/>
    <mergeCell ref="I127:I130"/>
    <mergeCell ref="K118:K122"/>
    <mergeCell ref="L59:L62"/>
    <mergeCell ref="M12:M16"/>
    <mergeCell ref="M41:M44"/>
    <mergeCell ref="M109:M113"/>
    <mergeCell ref="N92:N95"/>
    <mergeCell ref="N101:N104"/>
    <mergeCell ref="O4:O7"/>
    <mergeCell ref="O33:O36"/>
    <mergeCell ref="P25:P28"/>
    <mergeCell ref="P50:P54"/>
    <mergeCell ref="P76:P79"/>
    <mergeCell ref="R135:R13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欧洲</vt:lpstr>
      <vt:lpstr>地中海</vt:lpstr>
      <vt:lpstr>美加</vt:lpstr>
      <vt:lpstr>日本、台湾</vt:lpstr>
      <vt:lpstr>东南亚</vt:lpstr>
      <vt:lpstr>亚太</vt:lpstr>
      <vt:lpstr>拉非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zhangli3/Zhang Li(SH-Customer Service)</dc:creator>
  <cp:lastModifiedBy>陈渊媛</cp:lastModifiedBy>
  <dcterms:created xsi:type="dcterms:W3CDTF">2018-12-20T00:52:00Z</dcterms:created>
  <cp:lastPrinted>2020-10-23T07:35:00Z</cp:lastPrinted>
  <dcterms:modified xsi:type="dcterms:W3CDTF">2025-03-31T06:12:21Z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3B70E44F4134418CBB550D1C74C8A411_13</vt:lpwstr>
  </property>
  <property fmtid="{D5CDD505-2E9C-101B-9397-08002B2CF9AE}" pid="3" name="KSOProductBuildVer">
    <vt:lpwstr>2052-12.1.0.20305</vt:lpwstr>
  </property>
</Properties>
</file>